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\Nextcloud\Lehre\Technische Grundlagen der Datensicherheit\Excelsheets\"/>
    </mc:Choice>
  </mc:AlternateContent>
  <xr:revisionPtr revIDLastSave="0" documentId="13_ncr:1_{30B5A25F-9B6F-4608-A0C7-50FB1D4C8BCA}" xr6:coauthVersionLast="47" xr6:coauthVersionMax="47" xr10:uidLastSave="{00000000-0000-0000-0000-000000000000}"/>
  <bookViews>
    <workbookView xWindow="-96" yWindow="-96" windowWidth="23232" windowHeight="13872" xr2:uid="{28EE12B0-EA86-4958-AD41-E9D6E1BB001E}"/>
  </bookViews>
  <sheets>
    <sheet name="ChaCha20" sheetId="6" r:id="rId1"/>
  </sheets>
  <definedNames>
    <definedName name="bin2word">_xlfn.LAMBDA(_xlpm.x,_xlfn.CONCAT(_xlfn.MAKEARRAY(8,1,_xlfn.LAMBDA(_xlpm.z,_xlpm.s,BIN2HEX(MID(_xlpm.x,1+(_xlpm.z-1)*4,4))))))</definedName>
    <definedName name="complete_round">_xlfn.LAMBDA(_xlpm.arr,quater_round_array(quater_round_array(quater_round_array(quater_round_array(quater_round_array(quater_round_array(quater_round_array(quater_round_array(_xlpm.arr,0,4,8,12),1,5,9,13),2,6,10,14),3,7,11,15),0,5,10,15),1,6,11,12),2,7,8,13),3,4,9,14))</definedName>
    <definedName name="har">_xlfn.LAMBDA(_xlpm.a,_xlpm.b,_xlpm.c,_xlfn.LET(_xlpm.sum,DEC2HEX(HEX2DEC(MID(_xlpm.a,LEN(_xlpm.a),1))+HEX2DEC(MID(_xlpm.b,LEN(_xlpm.b),1))+HEX2DEC(MID(_xlpm.c,LEN(_xlpm.c),1)),2),IF(MIN(LEN(_xlpm.a),LEN(_xlpm.b))=1,     MID(_xlpm.sum,2,1),     har(MID(_xlpm.a,1,LEN(_xlpm.a)-1),MID(_xlpm.b,1,LEN(_xlpm.b)-1),MID(_xlpm.sum,1,1)) &amp; MID(_xlpm.sum,2,1)  )))</definedName>
    <definedName name="littleEndian">_xlfn.LAMBDA(_xlpm.w,bin2word(littleEndianToWord(word2bin(_xlpm.w))))</definedName>
    <definedName name="littleEndianToWord">_xlfn.LAMBDA(_xlpm.x,littleEndianToWordOffset(_xlpm.x,0))</definedName>
    <definedName name="littleEndianToWordOffset">_xlfn.LAMBDA(_xlpm.x,_xlpm.o,_xlfn.LET(_xlpm.p,MID(_xlpm.x,_xlpm.o*8+1,32),_xlfn.CONCAT(MID(_xlpm.p,24+1,8),MID(_xlpm.p,16+1,8),MID(_xlpm.p,8+1,8),MID(_xlpm.p,1,8))))</definedName>
    <definedName name="quater_round">_xlfn.LAMBDA(_xlpm.xa,_xlpm.xb,_xlpm.xc,_xlpm.xd,_xlfn.LET(_xlpm.m,rotate_word(xor_word(_xlpm.xb,word_add(_xlpm.xc,rotate_word(xor_word(_xlpm.xd,word_add(_xlpm.xa,_xlpm.xb)),16))),12), _xlpm.v,word_add(_xlpm.xa,word_add(_xlpm.xb,rotate_word(xor_word(_xlpm.xb,word_add(_xlpm.xc,rotate_word(xor_word(_xlpm.xd,word_add(_xlpm.xa,_xlpm.xb)),16))),12))), _xlfn.HSTACK(_xlpm.v,rotate_word(xor_word(_xlpm.m,word_add(word_add(_xlpm.xc,rotate_word(xor_word(_xlpm.xd,word_add(_xlpm.xa,_xlpm.xb)), 16)), rotate_word(xor_word(rotate_word(xor_word(_xlpm.xd,word_add(_xlpm.xa,_xlpm.xb)), 16), _xlpm.v), 8))), 7),word_add(word_add(_xlpm.xc,rotate_word(xor_word(_xlpm.xd, word_add(_xlpm.xa,_xlpm.xb)), 16)),rotate_word(xor_word(rotate_word(xor_word(_xlpm.xd,word_add(_xlpm.xa,_xlpm.xb)), 16), _xlpm.v), 8)),rotate_word(xor_word(rotate_word(xor_word(_xlpm.xd,word_add(_xlpm.xa,_xlpm.xb)), 16), _xlpm.v), 8))))</definedName>
    <definedName name="quater_round_array">_xlfn.LAMBDA(_xlpm.arr,_xlpm.a,_xlpm.b,_xlpm.c,_xlpm.d,_xlfn.LET(_xlpm.res,quater_round(INDEX(_xlpm.arr,1,_xlpm.a+1), INDEX(_xlpm.arr,1,_xlpm.b+1), INDEX(_xlpm.arr,1,_xlpm.c+1), INDEX(_xlpm.arr,1,_xlpm.d+1)), _xlfn.MAKEARRAY(    1,COUNTA(_xlpm.arr),_xlfn.LAMBDA(_xlpm.z,_xlpm.s,IF(      _xlpm.a=(_xlpm.s-1),INDEX(_xlpm.res,1,1),IF(      _xlpm.b=(_xlpm.s-1),INDEX(_xlpm.res,1,2),IF(      _xlpm.c=(_xlpm.s-1),INDEX(_xlpm.res,1,3),IF(      _xlpm.d=(_xlpm.s-1),INDEX(_xlpm.res,1,4),INDEX(_xlpm.arr,1,_xlpm.s)    )))) ))) )</definedName>
    <definedName name="repeat_complete">_xlfn.LAMBDA(_xlpm.arr,_xlpm.c,IF(_xlpm.c=1,_xlpm.arr,repeat_complete(complete_round(_xlpm.arr),_xlpm.c-1)))</definedName>
    <definedName name="rotate_bin">_xlfn.LAMBDA(_xlpm.x,_xlpm.a,IF(_xlpm.a=0,_xlpm.x,_xlfn.CONCAT(MID(_xlpm.x,_xlpm.a+1,LEN(_xlpm.x)),MID(_xlpm.x,1,_xlpm.a))))</definedName>
    <definedName name="rotate_word">_xlfn.LAMBDA(_xlpm.w,_xlpm.a,bin2word(rotate_bin(word2bin(_xlpm.w),_xlpm.a)))</definedName>
    <definedName name="word_add">_xlfn.LAMBDA(_xlpm.a,_xlpm.b,har(_xlpm.a,_xlpm.b,"0"))</definedName>
    <definedName name="word2bin">_xlfn.LAMBDA(_xlpm.w,_xlfn.CONCAT(_xlfn.MAKEARRAY(LEN(_xlpm.w),1,_xlfn.LAMBDA(_xlpm.z,_xlpm.s,HEX2BIN(MID(_xlpm.w,_xlpm.z,1),4)))))</definedName>
    <definedName name="word2littleEndian">_xlfn.LAMBDA(_xlpm.w,littleEndianToWord(word2bin(_xlpm.w)))</definedName>
    <definedName name="xor_bin">_xlfn.LAMBDA(_xlpm.a,_xlpm.b,_xlfn.CONCAT(_xlfn.MAKEARRAY(1,MIN(LEN(_xlpm.a),LEN(_xlpm.b)),_xlfn.LAMBDA(_xlpm.z,_xlpm.s,MOD(MID(_xlpm.a,_xlpm.s,1)+MID(_xlpm.b,_xlpm.s,1),2)))))</definedName>
    <definedName name="xor_word">_xlfn.LAMBDA(_xlpm.a,_xlpm.b,_xlfn.CONCAT(_xlfn.MAKEARRAY(1,MIN(LEN(_xlpm.a),LEN(_xlpm.b)),_xlfn.LAMBDA(_xlpm.z,_xlpm.s,DEC2HEX(_xlfn.BITXOR(HEX2DEC(MID(_xlpm.a,_xlpm.s,1)),HEX2DEC(MID(_xlpm.b,_xlpm.s,1))))))))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6" l="1" a="1"/>
  <c r="M5" i="6" s="1"/>
  <c r="F21" i="6"/>
  <c r="S25" i="6" s="1" a="1"/>
  <c r="S25" i="6" s="1"/>
  <c r="S46" i="6" s="1"/>
  <c r="P14" i="6"/>
  <c r="F46" i="6"/>
  <c r="G46" i="6"/>
  <c r="H46" i="6"/>
  <c r="E46" i="6"/>
  <c r="P31" i="6"/>
  <c r="E32" i="6"/>
  <c r="D28" i="6" s="1"/>
  <c r="Q25" i="6"/>
  <c r="S31" i="6" s="1"/>
  <c r="I35" i="6"/>
  <c r="F20" i="6" a="1"/>
  <c r="F20" i="6" s="1"/>
  <c r="I25" i="6" s="1" a="1"/>
  <c r="I25" i="6" s="1"/>
  <c r="I46" i="6" s="1"/>
  <c r="R25" i="6"/>
  <c r="R46" i="6" s="1"/>
  <c r="Q46" i="6" l="1"/>
  <c r="Q31" i="6"/>
  <c r="P46" i="6"/>
  <c r="O46" i="6"/>
  <c r="N46" i="6"/>
  <c r="M46" i="6"/>
  <c r="L46" i="6"/>
  <c r="K46" i="6"/>
  <c r="J46" i="6"/>
  <c r="R31" i="6"/>
  <c r="T46" i="6"/>
  <c r="P32" i="6" a="1"/>
  <c r="P32" i="6" s="1"/>
  <c r="S33" i="6" s="1" a="1"/>
  <c r="S33" i="6" s="1"/>
  <c r="N48" i="6"/>
  <c r="F48" i="6"/>
  <c r="J48" i="6"/>
  <c r="E178" i="6" l="1" a="1"/>
  <c r="E178" i="6" s="1"/>
  <c r="P19" i="6" a="1"/>
  <c r="P19" i="6" s="1"/>
  <c r="S15" i="6"/>
  <c r="P18" i="6" s="1"/>
  <c r="R15" i="6"/>
  <c r="Q18" i="6" s="1"/>
  <c r="Q15" i="6"/>
  <c r="R18" i="6" s="1"/>
  <c r="P15" i="6"/>
  <c r="S18" i="6" s="1"/>
  <c r="E38" i="6" a="1"/>
  <c r="E38" i="6" s="1"/>
  <c r="D36" i="6" s="1" a="1"/>
  <c r="D36" i="6" s="1"/>
  <c r="D34" i="6" a="1"/>
  <c r="D34" i="6" s="1"/>
  <c r="R34" i="6" a="1"/>
  <c r="R34" i="6" s="1"/>
  <c r="O49" i="6"/>
  <c r="K49" i="6"/>
  <c r="G49" i="6"/>
  <c r="S49" i="6"/>
  <c r="R48" i="6"/>
  <c r="P50" i="6"/>
  <c r="H50" i="6"/>
  <c r="L50" i="6"/>
  <c r="T50" i="6"/>
  <c r="Q35" i="6" l="1" a="1"/>
  <c r="Q35" i="6" s="1"/>
  <c r="P36" i="6" l="1" a="1"/>
  <c r="P36" i="6" s="1"/>
  <c r="P40" i="6" l="1"/>
  <c r="S37" i="6" a="1"/>
  <c r="S37" i="6" s="1"/>
  <c r="E47" i="6"/>
  <c r="O51" i="6" s="1"/>
  <c r="O55" i="6" s="1"/>
  <c r="S40" i="6" l="1"/>
  <c r="R38" i="6" a="1"/>
  <c r="R38" i="6" s="1"/>
  <c r="E51" i="6"/>
  <c r="E55" i="6" s="1"/>
  <c r="J51" i="6"/>
  <c r="J55" i="6" s="1"/>
  <c r="T51" i="6"/>
  <c r="T55" i="6" s="1"/>
  <c r="Q47" i="6"/>
  <c r="F52" i="6" s="1"/>
  <c r="F55" i="6" s="1"/>
  <c r="Q52" i="6"/>
  <c r="Q55" i="6" s="1"/>
  <c r="K52" i="6" l="1"/>
  <c r="K55" i="6" s="1"/>
  <c r="R40" i="6"/>
  <c r="M47" i="6" s="1"/>
  <c r="G53" i="6" s="1"/>
  <c r="G55" i="6" s="1"/>
  <c r="Q39" i="6" a="1"/>
  <c r="Q39" i="6" s="1"/>
  <c r="Q40" i="6" s="1"/>
  <c r="I47" i="6" s="1"/>
  <c r="N54" i="6" s="1"/>
  <c r="N55" i="6" s="1"/>
  <c r="P52" i="6"/>
  <c r="P55" i="6" s="1"/>
  <c r="M53" i="6" l="1"/>
  <c r="M55" i="6" s="1"/>
  <c r="R53" i="6"/>
  <c r="R55" i="6" s="1"/>
  <c r="L53" i="6"/>
  <c r="L55" i="6" s="1"/>
  <c r="I54" i="6"/>
  <c r="I55" i="6" s="1"/>
  <c r="H54" i="6"/>
  <c r="H55" i="6" s="1"/>
  <c r="S54" i="6"/>
  <c r="S55" i="6" s="1"/>
  <c r="E59" i="6" l="1" a="1"/>
  <c r="E59" i="6" s="1"/>
  <c r="M60" i="6" s="1"/>
  <c r="N61" i="6" l="1"/>
  <c r="E60" i="6"/>
  <c r="Q60" i="6"/>
  <c r="S62" i="6"/>
  <c r="I60" i="6"/>
  <c r="T63" i="6"/>
  <c r="J61" i="6"/>
  <c r="L63" i="6"/>
  <c r="F61" i="6"/>
  <c r="H63" i="6"/>
  <c r="K62" i="6"/>
  <c r="R61" i="6"/>
  <c r="O62" i="6"/>
  <c r="P63" i="6"/>
  <c r="G62" i="6"/>
  <c r="I67" i="6" l="1"/>
  <c r="I68" i="6" s="1"/>
  <c r="G66" i="6"/>
  <c r="G68" i="6" s="1"/>
  <c r="Q65" i="6"/>
  <c r="Q68" i="6" s="1"/>
  <c r="O64" i="6"/>
  <c r="O68" i="6" s="1"/>
  <c r="S67" i="6"/>
  <c r="S68" i="6" s="1"/>
  <c r="H67" i="6"/>
  <c r="H68" i="6" s="1"/>
  <c r="T64" i="6"/>
  <c r="T68" i="6" s="1"/>
  <c r="K65" i="6"/>
  <c r="K68" i="6" s="1"/>
  <c r="F65" i="6"/>
  <c r="F68" i="6" s="1"/>
  <c r="M66" i="6"/>
  <c r="M68" i="6" s="1"/>
  <c r="J64" i="6"/>
  <c r="J68" i="6" s="1"/>
  <c r="E64" i="6"/>
  <c r="E68" i="6" s="1"/>
  <c r="P65" i="6"/>
  <c r="P68" i="6" s="1"/>
  <c r="L66" i="6"/>
  <c r="L68" i="6" s="1"/>
  <c r="R66" i="6"/>
  <c r="R68" i="6" s="1"/>
  <c r="N67" i="6"/>
  <c r="N68" i="6" s="1"/>
  <c r="E72" i="6" l="1" a="1"/>
  <c r="L76" i="6" s="1"/>
  <c r="F74" i="6"/>
  <c r="J74" i="6" l="1"/>
  <c r="N74" i="6"/>
  <c r="G75" i="6"/>
  <c r="P76" i="6"/>
  <c r="R74" i="6"/>
  <c r="E72" i="6"/>
  <c r="E73" i="6" s="1"/>
  <c r="K75" i="6"/>
  <c r="O75" i="6"/>
  <c r="S75" i="6"/>
  <c r="H76" i="6"/>
  <c r="T76" i="6"/>
  <c r="Q73" i="6" l="1"/>
  <c r="P78" i="6" s="1"/>
  <c r="P81" i="6" s="1"/>
  <c r="I73" i="6"/>
  <c r="N80" i="6" s="1"/>
  <c r="N81" i="6" s="1"/>
  <c r="M73" i="6"/>
  <c r="R79" i="6" s="1"/>
  <c r="R81" i="6" s="1"/>
  <c r="O77" i="6"/>
  <c r="O81" i="6" s="1"/>
  <c r="T77" i="6"/>
  <c r="T81" i="6" s="1"/>
  <c r="J77" i="6"/>
  <c r="J81" i="6" s="1"/>
  <c r="E77" i="6"/>
  <c r="E81" i="6" s="1"/>
  <c r="K78" i="6" l="1"/>
  <c r="K81" i="6" s="1"/>
  <c r="F78" i="6"/>
  <c r="F81" i="6" s="1"/>
  <c r="Q78" i="6"/>
  <c r="Q81" i="6" s="1"/>
  <c r="L79" i="6"/>
  <c r="L81" i="6" s="1"/>
  <c r="H80" i="6"/>
  <c r="H81" i="6" s="1"/>
  <c r="S80" i="6"/>
  <c r="S81" i="6" s="1"/>
  <c r="I80" i="6"/>
  <c r="I81" i="6" s="1"/>
  <c r="M79" i="6"/>
  <c r="M81" i="6" s="1"/>
  <c r="G79" i="6"/>
  <c r="G81" i="6" s="1"/>
  <c r="E85" i="6" l="1" a="1"/>
  <c r="R87" i="6" s="1"/>
  <c r="N87" i="6" l="1"/>
  <c r="J87" i="6"/>
  <c r="F87" i="6"/>
  <c r="O88" i="6"/>
  <c r="S88" i="6"/>
  <c r="G88" i="6"/>
  <c r="E85" i="6"/>
  <c r="E86" i="6" s="1"/>
  <c r="P89" i="6"/>
  <c r="T89" i="6"/>
  <c r="H89" i="6"/>
  <c r="L89" i="6"/>
  <c r="K88" i="6"/>
  <c r="Q86" i="6" l="1"/>
  <c r="K91" i="6" s="1"/>
  <c r="K94" i="6" s="1"/>
  <c r="M86" i="6"/>
  <c r="M92" i="6" s="1"/>
  <c r="M94" i="6" s="1"/>
  <c r="I86" i="6"/>
  <c r="S93" i="6" s="1"/>
  <c r="S94" i="6" s="1"/>
  <c r="O90" i="6"/>
  <c r="O94" i="6" s="1"/>
  <c r="E90" i="6"/>
  <c r="E94" i="6" s="1"/>
  <c r="T90" i="6"/>
  <c r="T94" i="6" s="1"/>
  <c r="J90" i="6"/>
  <c r="J94" i="6" s="1"/>
  <c r="F91" i="6" l="1"/>
  <c r="F94" i="6" s="1"/>
  <c r="P91" i="6"/>
  <c r="P94" i="6" s="1"/>
  <c r="Q91" i="6"/>
  <c r="Q94" i="6" s="1"/>
  <c r="L92" i="6"/>
  <c r="L94" i="6" s="1"/>
  <c r="G92" i="6"/>
  <c r="G94" i="6" s="1"/>
  <c r="N93" i="6"/>
  <c r="N94" i="6" s="1"/>
  <c r="I93" i="6"/>
  <c r="I94" i="6" s="1"/>
  <c r="H93" i="6"/>
  <c r="H94" i="6" s="1"/>
  <c r="R92" i="6"/>
  <c r="R94" i="6" s="1"/>
  <c r="E98" i="6" l="1" a="1"/>
  <c r="S101" i="6" s="1"/>
  <c r="R100" i="6"/>
  <c r="F100" i="6" l="1"/>
  <c r="P102" i="6"/>
  <c r="E98" i="6"/>
  <c r="M99" i="6" s="1"/>
  <c r="H102" i="6"/>
  <c r="L102" i="6"/>
  <c r="G101" i="6"/>
  <c r="O101" i="6"/>
  <c r="N100" i="6"/>
  <c r="T102" i="6"/>
  <c r="J100" i="6"/>
  <c r="K101" i="6"/>
  <c r="Q99" i="6"/>
  <c r="E99" i="6"/>
  <c r="I99" i="6" l="1"/>
  <c r="H106" i="6" s="1"/>
  <c r="H107" i="6" s="1"/>
  <c r="K104" i="6"/>
  <c r="K107" i="6" s="1"/>
  <c r="R105" i="6"/>
  <c r="R107" i="6" s="1"/>
  <c r="P104" i="6"/>
  <c r="P107" i="6" s="1"/>
  <c r="F104" i="6"/>
  <c r="F107" i="6" s="1"/>
  <c r="Q104" i="6"/>
  <c r="Q107" i="6" s="1"/>
  <c r="M105" i="6"/>
  <c r="M107" i="6" s="1"/>
  <c r="G105" i="6"/>
  <c r="G107" i="6" s="1"/>
  <c r="L105" i="6"/>
  <c r="L107" i="6" s="1"/>
  <c r="E103" i="6"/>
  <c r="E107" i="6" s="1"/>
  <c r="T103" i="6"/>
  <c r="T107" i="6" s="1"/>
  <c r="J103" i="6"/>
  <c r="J107" i="6" s="1"/>
  <c r="O103" i="6"/>
  <c r="O107" i="6" s="1"/>
  <c r="S106" i="6" l="1"/>
  <c r="S107" i="6" s="1"/>
  <c r="I106" i="6"/>
  <c r="I107" i="6" s="1"/>
  <c r="E111" i="6" s="1" a="1"/>
  <c r="N106" i="6"/>
  <c r="N107" i="6" s="1"/>
  <c r="R113" i="6" l="1"/>
  <c r="S114" i="6"/>
  <c r="O114" i="6"/>
  <c r="K114" i="6"/>
  <c r="G114" i="6"/>
  <c r="L115" i="6"/>
  <c r="T115" i="6"/>
  <c r="P115" i="6"/>
  <c r="H115" i="6"/>
  <c r="N113" i="6"/>
  <c r="E111" i="6"/>
  <c r="J113" i="6"/>
  <c r="F113" i="6"/>
  <c r="Q112" i="6" l="1"/>
  <c r="K117" i="6" s="1"/>
  <c r="K120" i="6" s="1"/>
  <c r="M112" i="6"/>
  <c r="G118" i="6" s="1"/>
  <c r="G120" i="6" s="1"/>
  <c r="E112" i="6"/>
  <c r="I112" i="6"/>
  <c r="I119" i="6" s="1"/>
  <c r="I120" i="6" s="1"/>
  <c r="L118" i="6" l="1"/>
  <c r="L120" i="6" s="1"/>
  <c r="R118" i="6"/>
  <c r="R120" i="6" s="1"/>
  <c r="H119" i="6"/>
  <c r="H120" i="6" s="1"/>
  <c r="N119" i="6"/>
  <c r="N120" i="6" s="1"/>
  <c r="S119" i="6"/>
  <c r="S120" i="6" s="1"/>
  <c r="E116" i="6"/>
  <c r="E120" i="6" s="1"/>
  <c r="T116" i="6"/>
  <c r="T120" i="6" s="1"/>
  <c r="O116" i="6"/>
  <c r="O120" i="6" s="1"/>
  <c r="J116" i="6"/>
  <c r="J120" i="6" s="1"/>
  <c r="P117" i="6"/>
  <c r="P120" i="6" s="1"/>
  <c r="M118" i="6"/>
  <c r="M120" i="6" s="1"/>
  <c r="Q117" i="6"/>
  <c r="Q120" i="6" s="1"/>
  <c r="F117" i="6"/>
  <c r="F120" i="6" s="1"/>
  <c r="E124" i="6" l="1" a="1"/>
  <c r="R126" i="6" l="1"/>
  <c r="H128" i="6"/>
  <c r="S127" i="6"/>
  <c r="O127" i="6"/>
  <c r="G127" i="6"/>
  <c r="T128" i="6"/>
  <c r="P128" i="6"/>
  <c r="L128" i="6"/>
  <c r="K127" i="6"/>
  <c r="N126" i="6"/>
  <c r="E124" i="6"/>
  <c r="F126" i="6"/>
  <c r="J126" i="6"/>
  <c r="Q125" i="6" l="1"/>
  <c r="P130" i="6" s="1"/>
  <c r="P133" i="6" s="1"/>
  <c r="M125" i="6"/>
  <c r="R131" i="6" s="1"/>
  <c r="R133" i="6" s="1"/>
  <c r="I125" i="6"/>
  <c r="H132" i="6" s="1"/>
  <c r="H133" i="6" s="1"/>
  <c r="E125" i="6"/>
  <c r="I132" i="6" l="1"/>
  <c r="I133" i="6" s="1"/>
  <c r="L131" i="6"/>
  <c r="L133" i="6" s="1"/>
  <c r="G131" i="6"/>
  <c r="G133" i="6" s="1"/>
  <c r="N132" i="6"/>
  <c r="N133" i="6" s="1"/>
  <c r="S132" i="6"/>
  <c r="S133" i="6" s="1"/>
  <c r="M131" i="6"/>
  <c r="M133" i="6" s="1"/>
  <c r="T129" i="6"/>
  <c r="T133" i="6" s="1"/>
  <c r="O129" i="6"/>
  <c r="O133" i="6" s="1"/>
  <c r="J129" i="6"/>
  <c r="J133" i="6" s="1"/>
  <c r="E129" i="6"/>
  <c r="E133" i="6" s="1"/>
  <c r="F130" i="6"/>
  <c r="F133" i="6" s="1"/>
  <c r="K130" i="6"/>
  <c r="K133" i="6" s="1"/>
  <c r="Q130" i="6"/>
  <c r="Q133" i="6" s="1"/>
  <c r="E137" i="6" l="1" a="1"/>
  <c r="R139" i="6" l="1"/>
  <c r="L141" i="6"/>
  <c r="H141" i="6"/>
  <c r="P141" i="6"/>
  <c r="S140" i="6"/>
  <c r="O140" i="6"/>
  <c r="K140" i="6"/>
  <c r="G140" i="6"/>
  <c r="T141" i="6"/>
  <c r="E137" i="6"/>
  <c r="F139" i="6"/>
  <c r="J139" i="6"/>
  <c r="N139" i="6"/>
  <c r="M138" i="6" l="1"/>
  <c r="R144" i="6" s="1"/>
  <c r="R146" i="6" s="1"/>
  <c r="I138" i="6"/>
  <c r="N145" i="6" s="1"/>
  <c r="N146" i="6" s="1"/>
  <c r="E138" i="6"/>
  <c r="Q138" i="6"/>
  <c r="Q143" i="6" s="1"/>
  <c r="Q146" i="6" s="1"/>
  <c r="L144" i="6" l="1"/>
  <c r="L146" i="6" s="1"/>
  <c r="I145" i="6"/>
  <c r="I146" i="6" s="1"/>
  <c r="M144" i="6"/>
  <c r="M146" i="6" s="1"/>
  <c r="G144" i="6"/>
  <c r="G146" i="6" s="1"/>
  <c r="S145" i="6"/>
  <c r="S146" i="6" s="1"/>
  <c r="H145" i="6"/>
  <c r="H146" i="6" s="1"/>
  <c r="T142" i="6"/>
  <c r="T146" i="6" s="1"/>
  <c r="E142" i="6"/>
  <c r="E146" i="6" s="1"/>
  <c r="O142" i="6"/>
  <c r="O146" i="6" s="1"/>
  <c r="J142" i="6"/>
  <c r="J146" i="6" s="1"/>
  <c r="K143" i="6"/>
  <c r="K146" i="6" s="1"/>
  <c r="P143" i="6"/>
  <c r="P146" i="6" s="1"/>
  <c r="F143" i="6"/>
  <c r="F146" i="6" s="1"/>
  <c r="E150" i="6" l="1" a="1"/>
  <c r="R152" i="6" l="1"/>
  <c r="T154" i="6"/>
  <c r="S153" i="6"/>
  <c r="K153" i="6"/>
  <c r="G153" i="6"/>
  <c r="P154" i="6"/>
  <c r="L154" i="6"/>
  <c r="H154" i="6"/>
  <c r="O153" i="6"/>
  <c r="E150" i="6"/>
  <c r="J152" i="6"/>
  <c r="N152" i="6"/>
  <c r="F152" i="6"/>
  <c r="M151" i="6" l="1"/>
  <c r="L157" i="6" s="1"/>
  <c r="L159" i="6" s="1"/>
  <c r="E151" i="6"/>
  <c r="Q151" i="6"/>
  <c r="F156" i="6" s="1"/>
  <c r="F159" i="6" s="1"/>
  <c r="I151" i="6"/>
  <c r="I158" i="6" s="1"/>
  <c r="I159" i="6" s="1"/>
  <c r="H158" i="6" l="1"/>
  <c r="H159" i="6" s="1"/>
  <c r="G157" i="6"/>
  <c r="G159" i="6" s="1"/>
  <c r="T155" i="6"/>
  <c r="T159" i="6" s="1"/>
  <c r="J155" i="6"/>
  <c r="J159" i="6" s="1"/>
  <c r="E155" i="6"/>
  <c r="E159" i="6" s="1"/>
  <c r="O155" i="6"/>
  <c r="O159" i="6" s="1"/>
  <c r="S158" i="6"/>
  <c r="S159" i="6" s="1"/>
  <c r="R157" i="6"/>
  <c r="R159" i="6" s="1"/>
  <c r="Q156" i="6"/>
  <c r="Q159" i="6" s="1"/>
  <c r="N158" i="6"/>
  <c r="N159" i="6" s="1"/>
  <c r="M157" i="6"/>
  <c r="M159" i="6" s="1"/>
  <c r="P156" i="6"/>
  <c r="P159" i="6" s="1"/>
  <c r="K156" i="6"/>
  <c r="K159" i="6" s="1"/>
  <c r="E163" i="6" l="1" a="1"/>
  <c r="R165" i="6" l="1"/>
  <c r="T167" i="6"/>
  <c r="L167" i="6"/>
  <c r="H167" i="6"/>
  <c r="S166" i="6"/>
  <c r="O166" i="6"/>
  <c r="K166" i="6"/>
  <c r="G166" i="6"/>
  <c r="P167" i="6"/>
  <c r="F165" i="6"/>
  <c r="J165" i="6"/>
  <c r="N165" i="6"/>
  <c r="E163" i="6"/>
  <c r="M164" i="6" l="1"/>
  <c r="R170" i="6" s="1"/>
  <c r="R172" i="6" s="1"/>
  <c r="I164" i="6"/>
  <c r="I171" i="6" s="1"/>
  <c r="I172" i="6" s="1"/>
  <c r="E164" i="6"/>
  <c r="Q164" i="6"/>
  <c r="Q169" i="6" s="1"/>
  <c r="Q172" i="6" s="1"/>
  <c r="N171" i="6" l="1"/>
  <c r="N172" i="6" s="1"/>
  <c r="S171" i="6"/>
  <c r="S172" i="6" s="1"/>
  <c r="H171" i="6"/>
  <c r="H172" i="6" s="1"/>
  <c r="F169" i="6"/>
  <c r="F172" i="6" s="1"/>
  <c r="P169" i="6"/>
  <c r="P172" i="6" s="1"/>
  <c r="G170" i="6"/>
  <c r="G172" i="6" s="1"/>
  <c r="M170" i="6"/>
  <c r="M172" i="6" s="1"/>
  <c r="L170" i="6"/>
  <c r="L172" i="6" s="1"/>
  <c r="O168" i="6"/>
  <c r="O172" i="6" s="1"/>
  <c r="J168" i="6"/>
  <c r="J172" i="6" s="1"/>
  <c r="E168" i="6"/>
  <c r="E172" i="6" s="1"/>
  <c r="T168" i="6"/>
  <c r="T172" i="6" s="1"/>
  <c r="K169" i="6"/>
  <c r="K172" i="6" s="1"/>
  <c r="E180" i="6" l="1" a="1"/>
  <c r="F181" i="6" l="1" a="1"/>
  <c r="F181" i="6" s="1"/>
  <c r="F183" i="6" s="1" a="1"/>
  <c r="F183" i="6" s="1"/>
  <c r="L181" i="6" a="1"/>
  <c r="L181" i="6" s="1"/>
  <c r="L183" i="6" s="1" a="1"/>
  <c r="L183" i="6" s="1"/>
  <c r="S181" i="6" a="1"/>
  <c r="S181" i="6" s="1"/>
  <c r="S183" i="6" s="1" a="1"/>
  <c r="S183" i="6" s="1"/>
  <c r="T181" i="6" a="1"/>
  <c r="T181" i="6" s="1"/>
  <c r="T183" i="6" s="1" a="1"/>
  <c r="T183" i="6" s="1"/>
  <c r="G181" i="6" a="1"/>
  <c r="G181" i="6" s="1"/>
  <c r="G183" i="6" s="1" a="1"/>
  <c r="G183" i="6" s="1"/>
  <c r="K181" i="6" a="1"/>
  <c r="K181" i="6" s="1"/>
  <c r="K183" i="6" s="1" a="1"/>
  <c r="K183" i="6" s="1"/>
  <c r="R181" i="6" a="1"/>
  <c r="R181" i="6" s="1"/>
  <c r="R183" i="6" s="1" a="1"/>
  <c r="R183" i="6" s="1"/>
  <c r="J181" i="6" a="1"/>
  <c r="J181" i="6" s="1"/>
  <c r="J183" i="6" s="1" a="1"/>
  <c r="J183" i="6" s="1"/>
  <c r="Q181" i="6" a="1"/>
  <c r="Q181" i="6" s="1"/>
  <c r="Q183" i="6" s="1" a="1"/>
  <c r="Q183" i="6" s="1"/>
  <c r="H181" i="6" a="1"/>
  <c r="H181" i="6" s="1"/>
  <c r="H183" i="6" s="1" a="1"/>
  <c r="H183" i="6" s="1"/>
  <c r="O181" i="6" a="1"/>
  <c r="O181" i="6" s="1"/>
  <c r="O183" i="6" s="1" a="1"/>
  <c r="O183" i="6" s="1"/>
  <c r="I181" i="6" a="1"/>
  <c r="I181" i="6" s="1"/>
  <c r="I183" i="6" s="1" a="1"/>
  <c r="I183" i="6" s="1"/>
  <c r="P181" i="6" a="1"/>
  <c r="P181" i="6" s="1"/>
  <c r="P183" i="6" s="1" a="1"/>
  <c r="P183" i="6" s="1"/>
  <c r="M181" i="6" a="1"/>
  <c r="M181" i="6" s="1"/>
  <c r="M183" i="6" s="1" a="1"/>
  <c r="M183" i="6" s="1"/>
  <c r="N181" i="6" a="1"/>
  <c r="N181" i="6" s="1"/>
  <c r="N183" i="6" s="1" a="1"/>
  <c r="N183" i="6" s="1"/>
  <c r="E180" i="6"/>
  <c r="E181" i="6" s="1" a="1"/>
  <c r="E181" i="6" s="1"/>
  <c r="E183" i="6" l="1" a="1"/>
  <c r="E183" i="6" s="1"/>
  <c r="E185" i="6" s="1"/>
  <c r="D10" i="6" l="1"/>
  <c r="M6" i="6"/>
  <c r="M7" i="6" s="1" a="1"/>
  <c r="M7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<sst xmlns="http://schemas.openxmlformats.org/spreadsheetml/2006/main" count="134" uniqueCount="60">
  <si>
    <t>Nonce</t>
  </si>
  <si>
    <t>Counter</t>
  </si>
  <si>
    <t>Nonce:</t>
  </si>
  <si>
    <t>Counter:</t>
  </si>
  <si>
    <t>0 / Nonce</t>
  </si>
  <si>
    <t>12345678123456781234567812345678</t>
  </si>
  <si>
    <t>Rotate:</t>
  </si>
  <si>
    <t>Initiale Matrix</t>
  </si>
  <si>
    <t>a</t>
  </si>
  <si>
    <t>b</t>
  </si>
  <si>
    <t>c</t>
  </si>
  <si>
    <t>d</t>
  </si>
  <si>
    <t>(1) a=a+b</t>
  </si>
  <si>
    <t>(2) d=ROTATE(d^a,16)</t>
  </si>
  <si>
    <t>(3) c=c+d</t>
  </si>
  <si>
    <t>(4) b=ROTATE(b^c,12)</t>
  </si>
  <si>
    <t>(5) a=a+b</t>
  </si>
  <si>
    <t>(6) d=ROTATE(d^a,8)</t>
  </si>
  <si>
    <t>(7) c=c+d</t>
  </si>
  <si>
    <t>(8) b=ROTATE(b^c,7)</t>
  </si>
  <si>
    <t>Quaterround(0,4,8,12)</t>
  </si>
  <si>
    <t>Quaterround(1,5,9,13)</t>
  </si>
  <si>
    <t>Quaterround(2,6,10,14)</t>
  </si>
  <si>
    <t>Quaterround(3,7,11,15)</t>
  </si>
  <si>
    <t>Quaterround(0,5,10,15)</t>
  </si>
  <si>
    <t>Quaterround(1,6,11,12)</t>
  </si>
  <si>
    <t>Quaterround(2,7,8,13)</t>
  </si>
  <si>
    <t>Quaterround(3,4,9,14)</t>
  </si>
  <si>
    <t>61707865</t>
  </si>
  <si>
    <t>+</t>
  </si>
  <si>
    <t>LittleEndian</t>
  </si>
  <si>
    <t>3320646E</t>
  </si>
  <si>
    <t>79622D32</t>
  </si>
  <si>
    <t>6B206574</t>
  </si>
  <si>
    <t>Nonce (HEX):</t>
  </si>
  <si>
    <t>0000000000000000</t>
  </si>
  <si>
    <t xml:space="preserve">LittleEndian:  </t>
  </si>
  <si>
    <t>Runde 3+4</t>
  </si>
  <si>
    <t>Runde 5+6</t>
  </si>
  <si>
    <t>Runde 7+8</t>
  </si>
  <si>
    <t>Runde 9+10</t>
  </si>
  <si>
    <t>Runde 11+12</t>
  </si>
  <si>
    <t>Runde 13+14</t>
  </si>
  <si>
    <t>Runde 15+16</t>
  </si>
  <si>
    <t>Runde 17+18</t>
  </si>
  <si>
    <t>Runde 19+20</t>
  </si>
  <si>
    <t>Testmessage</t>
  </si>
  <si>
    <t>Key (UTF8):</t>
  </si>
  <si>
    <t>Bitstream 
(64 Byte):</t>
  </si>
  <si>
    <t>Keystream (Hex):</t>
  </si>
  <si>
    <t>Ciphertext (Hex):</t>
  </si>
  <si>
    <t>Plaintext (Hex):</t>
  </si>
  <si>
    <t>Key:</t>
  </si>
  <si>
    <t>Constants</t>
  </si>
  <si>
    <t>Key</t>
  </si>
  <si>
    <t>End Repeating</t>
  </si>
  <si>
    <t>Initial Matrix</t>
  </si>
  <si>
    <t xml:space="preserve">Matrix   
+ 
Result </t>
  </si>
  <si>
    <t xml:space="preserve">Keystream:  </t>
  </si>
  <si>
    <t>Plaintext (UTF8):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</si>
</sst>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Courier New"/>
      <family val="3"/>
    </font>
    <font>
      <sz val="11"/>
      <color theme="5" tint="-0.249977111117893"/>
      <name val="Aptos Narrow"/>
      <family val="2"/>
      <scheme val="minor"/>
    </font>
    <font>
      <sz val="11"/>
      <color theme="7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sz val="11"/>
      <color theme="2" tint="-0.749992370372631"/>
      <name val="Aptos Narrow"/>
      <family val="2"/>
      <scheme val="minor"/>
    </font>
    <font>
      <sz val="10"/>
      <color theme="1"/>
      <name val="Courier New"/>
      <family val="3"/>
    </font>
    <font>
      <sz val="10"/>
      <color theme="1"/>
      <name val="Aptos Narrow"/>
      <family val="2"/>
      <scheme val="minor"/>
    </font>
    <font>
      <sz val="14"/>
      <color theme="1"/>
      <name val="Courier New"/>
      <family val="3"/>
    </font>
    <font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/>
    </xf>
    <xf numFmtId="49" fontId="0" fillId="3" borderId="0" xfId="0" applyNumberFormat="1" applyFill="1" applyAlignment="1">
      <alignment horizontal="center"/>
    </xf>
    <xf numFmtId="49" fontId="0" fillId="4" borderId="0" xfId="0" applyNumberFormat="1" applyFill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7" borderId="0" xfId="0" applyFill="1" applyAlignment="1">
      <alignment horizontal="center"/>
    </xf>
    <xf numFmtId="0" fontId="1" fillId="0" borderId="0" xfId="0" applyFont="1" applyAlignment="1">
      <alignment horizontal="right"/>
    </xf>
    <xf numFmtId="0" fontId="0" fillId="0" borderId="13" xfId="0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 applyAlignment="1">
      <alignment vertical="center"/>
    </xf>
    <xf numFmtId="0" fontId="0" fillId="7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/>
    <xf numFmtId="49" fontId="0" fillId="5" borderId="9" xfId="0" applyNumberFormat="1" applyFill="1" applyBorder="1" applyAlignment="1">
      <alignment horizontal="center"/>
    </xf>
    <xf numFmtId="49" fontId="0" fillId="5" borderId="10" xfId="0" applyNumberFormat="1" applyFill="1" applyBorder="1" applyAlignment="1">
      <alignment horizontal="center"/>
    </xf>
    <xf numFmtId="49" fontId="0" fillId="5" borderId="12" xfId="0" applyNumberForma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6" borderId="0" xfId="0" applyFill="1" applyAlignment="1">
      <alignment horizontal="center"/>
    </xf>
    <xf numFmtId="49" fontId="0" fillId="6" borderId="0" xfId="0" applyNumberForma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0" borderId="12" xfId="0" applyFon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4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49" fontId="9" fillId="2" borderId="12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/>
    </xf>
    <xf numFmtId="49" fontId="9" fillId="2" borderId="16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94130</xdr:colOff>
      <xdr:row>32</xdr:row>
      <xdr:rowOff>38100</xdr:rowOff>
    </xdr:from>
    <xdr:to>
      <xdr:col>7</xdr:col>
      <xdr:colOff>537882</xdr:colOff>
      <xdr:row>36</xdr:row>
      <xdr:rowOff>152400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F7B97F5A-7FAB-4E59-840E-AC77899BDA95}"/>
            </a:ext>
          </a:extLst>
        </xdr:cNvPr>
        <xdr:cNvSpPr/>
      </xdr:nvSpPr>
      <xdr:spPr>
        <a:xfrm>
          <a:off x="19995777" y="3104029"/>
          <a:ext cx="443752" cy="840442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421341</xdr:colOff>
      <xdr:row>28</xdr:row>
      <xdr:rowOff>62753</xdr:rowOff>
    </xdr:from>
    <xdr:to>
      <xdr:col>19</xdr:col>
      <xdr:colOff>385483</xdr:colOff>
      <xdr:row>40</xdr:row>
      <xdr:rowOff>116541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86517DE0-8E53-0A97-9032-DD95EF129ADC}"/>
            </a:ext>
          </a:extLst>
        </xdr:cNvPr>
        <xdr:cNvSpPr/>
      </xdr:nvSpPr>
      <xdr:spPr>
        <a:xfrm>
          <a:off x="7718612" y="4993341"/>
          <a:ext cx="5271247" cy="2420471"/>
        </a:xfrm>
        <a:prstGeom prst="round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277906</xdr:colOff>
      <xdr:row>28</xdr:row>
      <xdr:rowOff>80683</xdr:rowOff>
    </xdr:from>
    <xdr:to>
      <xdr:col>9</xdr:col>
      <xdr:colOff>340658</xdr:colOff>
      <xdr:row>40</xdr:row>
      <xdr:rowOff>125505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9381285C-6B68-49F7-AF03-483F0359D7E0}"/>
            </a:ext>
          </a:extLst>
        </xdr:cNvPr>
        <xdr:cNvSpPr/>
      </xdr:nvSpPr>
      <xdr:spPr>
        <a:xfrm>
          <a:off x="1604682" y="5602942"/>
          <a:ext cx="4706470" cy="2411504"/>
        </a:xfrm>
        <a:prstGeom prst="round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364682</xdr:colOff>
      <xdr:row>12</xdr:row>
      <xdr:rowOff>8964</xdr:rowOff>
    </xdr:from>
    <xdr:to>
      <xdr:col>19</xdr:col>
      <xdr:colOff>304800</xdr:colOff>
      <xdr:row>19</xdr:row>
      <xdr:rowOff>188256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A88630AD-D54F-41C3-BCDA-6E3A0F05FE0A}"/>
            </a:ext>
          </a:extLst>
        </xdr:cNvPr>
        <xdr:cNvSpPr/>
      </xdr:nvSpPr>
      <xdr:spPr>
        <a:xfrm>
          <a:off x="9643153" y="1981199"/>
          <a:ext cx="3257059" cy="1559857"/>
        </a:xfrm>
        <a:prstGeom prst="round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15</xdr:row>
      <xdr:rowOff>71717</xdr:rowOff>
    </xdr:from>
    <xdr:to>
      <xdr:col>17</xdr:col>
      <xdr:colOff>0</xdr:colOff>
      <xdr:row>16</xdr:row>
      <xdr:rowOff>116542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87A9139A-FB4D-78F7-43E5-304857CF1E9B}"/>
            </a:ext>
          </a:extLst>
        </xdr:cNvPr>
        <xdr:cNvCxnSpPr/>
      </xdr:nvCxnSpPr>
      <xdr:spPr>
        <a:xfrm>
          <a:off x="11277600" y="2241176"/>
          <a:ext cx="0" cy="24204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391297</xdr:colOff>
      <xdr:row>30</xdr:row>
      <xdr:rowOff>61785</xdr:rowOff>
    </xdr:from>
    <xdr:to>
      <xdr:col>20</xdr:col>
      <xdr:colOff>82378</xdr:colOff>
      <xdr:row>38</xdr:row>
      <xdr:rowOff>10298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A89C1974-53DB-F389-2B14-5C1FB9D0E347}"/>
            </a:ext>
          </a:extLst>
        </xdr:cNvPr>
        <xdr:cNvSpPr txBox="1"/>
      </xdr:nvSpPr>
      <xdr:spPr>
        <a:xfrm rot="5400000">
          <a:off x="12331013" y="6513042"/>
          <a:ext cx="1513703" cy="3501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400"/>
            <a:t>2 ROUNDS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1378-17FF-46C5-96E3-8962AB7E9375}">
  <dimension ref="A1:AH186"/>
  <sheetViews>
    <sheetView showGridLines="0" tabSelected="1" zoomScale="67" zoomScaleNormal="40" workbookViewId="0">
      <selection activeCell="D2" sqref="D2:H3"/>
    </sheetView>
  </sheetViews>
  <sheetFormatPr baseColWidth="10" defaultColWidth="9.68359375" defaultRowHeight="15.6" customHeight="1" x14ac:dyDescent="0.55000000000000004"/>
  <cols>
    <col min="14" max="14" width="9.5234375" customWidth="1"/>
  </cols>
  <sheetData>
    <row r="1" spans="2:20" ht="15.6" customHeight="1" thickBot="1" x14ac:dyDescent="0.6"/>
    <row r="2" spans="2:20" ht="15.6" customHeight="1" x14ac:dyDescent="0.55000000000000004">
      <c r="B2" s="74" t="s">
        <v>47</v>
      </c>
      <c r="C2" s="75"/>
      <c r="D2" s="113" t="s">
        <v>5</v>
      </c>
      <c r="E2" s="113"/>
      <c r="F2" s="113"/>
      <c r="G2" s="113"/>
      <c r="H2" s="114"/>
      <c r="I2" s="46"/>
      <c r="J2" s="97" t="s">
        <v>59</v>
      </c>
      <c r="K2" s="98"/>
      <c r="L2" s="98"/>
      <c r="M2" s="101" t="s">
        <v>46</v>
      </c>
      <c r="N2" s="101"/>
      <c r="O2" s="101"/>
      <c r="P2" s="101"/>
      <c r="Q2" s="101"/>
      <c r="R2" s="101"/>
      <c r="S2" s="101"/>
      <c r="T2" s="102"/>
    </row>
    <row r="3" spans="2:20" ht="15.6" customHeight="1" x14ac:dyDescent="0.55000000000000004">
      <c r="B3" s="76"/>
      <c r="C3" s="77"/>
      <c r="D3" s="80"/>
      <c r="E3" s="80"/>
      <c r="F3" s="80"/>
      <c r="G3" s="80"/>
      <c r="H3" s="81"/>
      <c r="I3" s="46"/>
      <c r="J3" s="99"/>
      <c r="K3" s="100"/>
      <c r="L3" s="100"/>
      <c r="M3" s="82"/>
      <c r="N3" s="82"/>
      <c r="O3" s="82"/>
      <c r="P3" s="82"/>
      <c r="Q3" s="82"/>
      <c r="R3" s="82"/>
      <c r="S3" s="82"/>
      <c r="T3" s="83"/>
    </row>
    <row r="4" spans="2:20" ht="15.6" customHeight="1" x14ac:dyDescent="0.55000000000000004">
      <c r="B4" s="76" t="s">
        <v>34</v>
      </c>
      <c r="C4" s="77"/>
      <c r="D4" s="80" t="s">
        <v>35</v>
      </c>
      <c r="E4" s="80"/>
      <c r="F4" s="80"/>
      <c r="G4" s="80"/>
      <c r="H4" s="81"/>
      <c r="I4" s="46"/>
      <c r="J4" s="9"/>
      <c r="T4" s="10"/>
    </row>
    <row r="5" spans="2:20" ht="15.6" customHeight="1" x14ac:dyDescent="0.55000000000000004">
      <c r="B5" s="76"/>
      <c r="C5" s="77"/>
      <c r="D5" s="80"/>
      <c r="E5" s="80"/>
      <c r="F5" s="80"/>
      <c r="G5" s="80"/>
      <c r="H5" s="81"/>
      <c r="I5" s="46"/>
      <c r="J5" s="103" t="s">
        <v>51</v>
      </c>
      <c r="K5" s="104"/>
      <c r="L5" s="104"/>
      <c r="M5" s="105" t="str" cm="1">
        <f t="array" ref="M5">_xlfn.CONCAT(_xlfn.MAKEARRAY(1,LEN(M2),_xlfn.LAMBDA(_xlpm.z,_xlpm.s,DEC2HEX(_xlfn.UNICODE(MID(M2,_xlpm.s,1)),2))))</f>
        <v>546573746D657373616765</v>
      </c>
      <c r="N5" s="105"/>
      <c r="O5" s="105"/>
      <c r="P5" s="105"/>
      <c r="Q5" s="105"/>
      <c r="R5" s="105"/>
      <c r="S5" s="105"/>
      <c r="T5" s="106"/>
    </row>
    <row r="6" spans="2:20" ht="15.6" customHeight="1" x14ac:dyDescent="0.55000000000000004">
      <c r="B6" s="76" t="s">
        <v>3</v>
      </c>
      <c r="C6" s="77"/>
      <c r="D6" s="82">
        <v>0</v>
      </c>
      <c r="E6" s="82"/>
      <c r="F6" s="82"/>
      <c r="G6" s="82"/>
      <c r="H6" s="83"/>
      <c r="I6" s="1"/>
      <c r="J6" s="103" t="s">
        <v>49</v>
      </c>
      <c r="K6" s="104"/>
      <c r="L6" s="104"/>
      <c r="M6" s="105" t="str">
        <f>MID(E185,1,LEN(M5))</f>
        <v>4FD9E76ABD6C9AD97D1301</v>
      </c>
      <c r="N6" s="105"/>
      <c r="O6" s="105"/>
      <c r="P6" s="105"/>
      <c r="Q6" s="105"/>
      <c r="R6" s="105"/>
      <c r="S6" s="105"/>
      <c r="T6" s="106"/>
    </row>
    <row r="7" spans="2:20" ht="15.6" customHeight="1" thickBot="1" x14ac:dyDescent="0.6">
      <c r="B7" s="78"/>
      <c r="C7" s="79"/>
      <c r="D7" s="84"/>
      <c r="E7" s="84"/>
      <c r="F7" s="84"/>
      <c r="G7" s="84"/>
      <c r="H7" s="85"/>
      <c r="J7" s="103" t="s">
        <v>50</v>
      </c>
      <c r="K7" s="104"/>
      <c r="L7" s="104"/>
      <c r="M7" s="105" t="str" cm="1">
        <f t="array" ref="M7">_xlfn.CONCAT(_xlfn.MAKEARRAY(1,MIN(LEN(M5),LEN(M6)),
_xlfn.LAMBDA(_xlpm.z,_xlpm.s,
DEC2HEX(
_xlfn.BITXOR(HEX2DEC(MID(M5,_xlpm.s,1)),HEX2DEC(MID(M6,_xlpm.s,1)))))))</f>
        <v>1BBC941ED009E9AA1C7464</v>
      </c>
      <c r="N7" s="105"/>
      <c r="O7" s="105"/>
      <c r="P7" s="105"/>
      <c r="Q7" s="105"/>
      <c r="R7" s="105"/>
      <c r="S7" s="105"/>
      <c r="T7" s="106"/>
    </row>
    <row r="8" spans="2:20" ht="15.6" customHeight="1" thickBot="1" x14ac:dyDescent="0.6">
      <c r="B8" s="47"/>
      <c r="C8" s="47"/>
      <c r="D8" s="48"/>
      <c r="E8" s="48"/>
      <c r="F8" s="48"/>
      <c r="G8" s="48"/>
      <c r="H8" s="48"/>
      <c r="J8" s="11"/>
      <c r="K8" s="12"/>
      <c r="L8" s="12"/>
      <c r="M8" s="12"/>
      <c r="N8" s="12"/>
      <c r="O8" s="12"/>
      <c r="P8" s="12"/>
      <c r="Q8" s="12"/>
      <c r="R8" s="12"/>
      <c r="S8" s="12"/>
      <c r="T8" s="13"/>
    </row>
    <row r="9" spans="2:20" ht="15.6" customHeight="1" thickBot="1" x14ac:dyDescent="0.6">
      <c r="B9" s="47"/>
      <c r="C9" s="47"/>
      <c r="D9" s="48"/>
      <c r="E9" s="48"/>
      <c r="F9" s="48"/>
      <c r="G9" s="48"/>
      <c r="H9" s="48"/>
    </row>
    <row r="10" spans="2:20" ht="15.6" customHeight="1" x14ac:dyDescent="0.55000000000000004">
      <c r="B10" s="90" t="s">
        <v>48</v>
      </c>
      <c r="C10" s="91"/>
      <c r="D10" s="107" t="str">
        <f>E185</f>
        <v>4FD9E76ABD6C9AD97D1301EA2394600FD300152CDF8C0E6660FA9D25778AD3D3F09F909C918F12D670AFCA951DF83E456E9BBF8F0F4EB6E01E1D2D84AC50DAD7</v>
      </c>
      <c r="E10" s="107"/>
      <c r="F10" s="107"/>
      <c r="G10" s="107"/>
      <c r="H10" s="108"/>
      <c r="I10" s="49"/>
      <c r="J10" s="49"/>
      <c r="K10" s="49"/>
    </row>
    <row r="11" spans="2:20" ht="15.6" customHeight="1" x14ac:dyDescent="0.55000000000000004">
      <c r="B11" s="92"/>
      <c r="C11" s="93"/>
      <c r="D11" s="109"/>
      <c r="E11" s="109"/>
      <c r="F11" s="109"/>
      <c r="G11" s="109"/>
      <c r="H11" s="110"/>
      <c r="I11" s="49"/>
      <c r="J11" s="49"/>
      <c r="K11" s="49"/>
    </row>
    <row r="12" spans="2:20" ht="15.6" customHeight="1" thickBot="1" x14ac:dyDescent="0.6">
      <c r="B12" s="94"/>
      <c r="C12" s="95"/>
      <c r="D12" s="111"/>
      <c r="E12" s="111"/>
      <c r="F12" s="111"/>
      <c r="G12" s="111"/>
      <c r="H12" s="112"/>
      <c r="P12" s="89" t="s">
        <v>30</v>
      </c>
      <c r="Q12" s="89"/>
      <c r="R12" s="89"/>
    </row>
    <row r="14" spans="2:20" ht="15.6" customHeight="1" x14ac:dyDescent="0.55000000000000004">
      <c r="P14" s="62" t="str">
        <f>MID(E25,1,8)</f>
        <v>61707865</v>
      </c>
      <c r="Q14" s="62"/>
      <c r="R14" s="62"/>
      <c r="S14" s="62"/>
    </row>
    <row r="15" spans="2:20" ht="15.6" customHeight="1" x14ac:dyDescent="0.55000000000000004">
      <c r="P15" s="17" t="str">
        <f>MID(P14,1,2)</f>
        <v>61</v>
      </c>
      <c r="Q15" s="18" t="str">
        <f>MID(P14,3,2)</f>
        <v>70</v>
      </c>
      <c r="R15" s="19" t="str">
        <f>MID(P14,5,2)</f>
        <v>78</v>
      </c>
      <c r="S15" s="20" t="str">
        <f>MID(P14,7,2)</f>
        <v>65</v>
      </c>
    </row>
    <row r="16" spans="2:20" ht="15.6" customHeight="1" x14ac:dyDescent="0.55000000000000004">
      <c r="P16" s="37"/>
      <c r="Q16" s="38"/>
      <c r="R16" s="39"/>
      <c r="S16" s="40"/>
    </row>
    <row r="18" spans="3:33" ht="15.6" customHeight="1" x14ac:dyDescent="0.55000000000000004">
      <c r="P18" s="20" t="str">
        <f>S15</f>
        <v>65</v>
      </c>
      <c r="Q18" s="19" t="str">
        <f>R15</f>
        <v>78</v>
      </c>
      <c r="R18" s="18" t="str">
        <f>Q15</f>
        <v>70</v>
      </c>
      <c r="S18" s="17" t="str">
        <f>P15</f>
        <v>61</v>
      </c>
    </row>
    <row r="19" spans="3:33" ht="15.6" customHeight="1" x14ac:dyDescent="0.55000000000000004">
      <c r="P19" s="62" t="str" cm="1">
        <f t="array" ref="P19">littleEndian(P14)</f>
        <v>65787061</v>
      </c>
      <c r="Q19" s="62"/>
      <c r="R19" s="62"/>
      <c r="S19" s="62"/>
    </row>
    <row r="20" spans="3:33" ht="15.6" customHeight="1" x14ac:dyDescent="0.55000000000000004">
      <c r="E20" t="s">
        <v>52</v>
      </c>
      <c r="F20" s="96" t="str" cm="1">
        <f t="array" ref="F20">REPT(DEC2HEX(0,2),32-LEN(D2))&amp;_xlfn.CONCAT(_xlfn.MAKEARRAY(1,LEN(D2),_xlfn.LAMBDA(_xlpm.z,_xlpm.s,DEC2HEX(_xlfn.UNICODE(MID(D2,_xlpm.s,1)),2))))</f>
        <v>3132333435363738313233343536373831323334353637383132333435363738</v>
      </c>
      <c r="G20" s="96"/>
      <c r="H20" s="96"/>
      <c r="I20" s="96"/>
      <c r="J20" s="96"/>
      <c r="K20" s="96"/>
      <c r="L20" s="96"/>
    </row>
    <row r="21" spans="3:33" ht="15.6" customHeight="1" x14ac:dyDescent="0.55000000000000004">
      <c r="E21" t="s">
        <v>2</v>
      </c>
      <c r="F21" s="88" t="str">
        <f>IF(LEN(D4)&gt;=16,MID(D4,1,16),REPT(DEC2HEX(0,1),16-LEN(D4))&amp;D4)</f>
        <v>0000000000000000</v>
      </c>
      <c r="G21" s="88"/>
      <c r="H21" s="6"/>
    </row>
    <row r="23" spans="3:33" ht="15.6" customHeight="1" x14ac:dyDescent="0.55000000000000004">
      <c r="E23" s="2">
        <v>0</v>
      </c>
      <c r="F23" s="2">
        <v>1</v>
      </c>
      <c r="G23" s="2">
        <v>2</v>
      </c>
      <c r="H23" s="2">
        <v>3</v>
      </c>
      <c r="I23" s="2">
        <v>4</v>
      </c>
      <c r="J23" s="2">
        <v>5</v>
      </c>
      <c r="K23" s="2">
        <v>6</v>
      </c>
      <c r="L23" s="2">
        <v>7</v>
      </c>
      <c r="M23" s="2">
        <v>8</v>
      </c>
      <c r="N23" s="2">
        <v>9</v>
      </c>
      <c r="O23" s="2">
        <v>10</v>
      </c>
      <c r="P23" s="2">
        <v>11</v>
      </c>
      <c r="Q23" s="2">
        <v>12</v>
      </c>
      <c r="R23" s="2">
        <v>13</v>
      </c>
      <c r="S23" s="2">
        <v>14</v>
      </c>
      <c r="T23" s="2">
        <v>15</v>
      </c>
    </row>
    <row r="24" spans="3:33" ht="15.6" customHeight="1" x14ac:dyDescent="0.55000000000000004">
      <c r="E24" s="86" t="s">
        <v>53</v>
      </c>
      <c r="F24" s="86"/>
      <c r="G24" s="86"/>
      <c r="H24" s="86"/>
      <c r="I24" s="87" t="s">
        <v>54</v>
      </c>
      <c r="J24" s="87"/>
      <c r="K24" s="87"/>
      <c r="L24" s="87"/>
      <c r="M24" s="87"/>
      <c r="N24" s="87"/>
      <c r="O24" s="87"/>
      <c r="P24" s="87"/>
      <c r="Q24" s="55" t="s">
        <v>1</v>
      </c>
      <c r="R24" s="44" t="s">
        <v>4</v>
      </c>
      <c r="S24" s="45" t="s">
        <v>0</v>
      </c>
      <c r="T24" s="45" t="s">
        <v>0</v>
      </c>
    </row>
    <row r="25" spans="3:33" ht="15.6" customHeight="1" x14ac:dyDescent="0.55000000000000004">
      <c r="E25" s="7" t="s">
        <v>28</v>
      </c>
      <c r="F25" s="7" t="s">
        <v>31</v>
      </c>
      <c r="G25" s="7" t="s">
        <v>32</v>
      </c>
      <c r="H25" s="7" t="s">
        <v>33</v>
      </c>
      <c r="I25" s="5" t="str" cm="1">
        <f t="array" ref="I25:P25">_xlfn.MAKEARRAY(1,8,_xlfn.LAMBDA(_xlpm.z,_xlpm.s,littleEndian(MID(F20,1+(_xlpm.s-1)*8,8))))</f>
        <v>34333231</v>
      </c>
      <c r="J25" s="8" t="str">
        <v>38373635</v>
      </c>
      <c r="K25" s="8" t="str">
        <v>34333231</v>
      </c>
      <c r="L25" s="8" t="str">
        <v>38373635</v>
      </c>
      <c r="M25" s="8" t="str">
        <v>34333231</v>
      </c>
      <c r="N25" s="8" t="str">
        <v>38373635</v>
      </c>
      <c r="O25" s="8" t="str">
        <v>34333231</v>
      </c>
      <c r="P25" s="8" t="str">
        <v>38373635</v>
      </c>
      <c r="Q25" s="32" t="str">
        <f>DEC2HEX(D6,8)</f>
        <v>00000000</v>
      </c>
      <c r="R25" s="4" t="str">
        <f>DEC2HEX(0,8)</f>
        <v>00000000</v>
      </c>
      <c r="S25" s="56" t="str" cm="1">
        <f t="array" ref="S25:T25">_xlfn.MAKEARRAY(1,2,_xlfn.LAMBDA(_xlpm.z,_xlpm.s,littleEndian(MID(F21,1+(_xlpm.s-1)*8,8))))</f>
        <v>00000000</v>
      </c>
      <c r="T25" s="57" t="str">
        <v>00000000</v>
      </c>
    </row>
    <row r="28" spans="3:33" ht="15.6" customHeight="1" x14ac:dyDescent="0.55000000000000004">
      <c r="C28" s="42"/>
      <c r="D28" s="42" t="str">
        <f>"Rotate("&amp;E32&amp;","&amp;F35&amp;")"</f>
        <v>Rotate(61707865,0)</v>
      </c>
      <c r="E28" s="42"/>
      <c r="F28" s="42"/>
      <c r="G28" s="42"/>
      <c r="H28" s="42"/>
      <c r="I28" s="42"/>
      <c r="J28" s="42"/>
      <c r="M28" s="42" t="s">
        <v>20</v>
      </c>
      <c r="N28" s="42"/>
      <c r="O28" s="42"/>
      <c r="P28" s="42"/>
      <c r="Q28" s="42"/>
      <c r="R28" s="42"/>
      <c r="S28" s="42"/>
      <c r="T28" s="42"/>
    </row>
    <row r="29" spans="3:33" ht="15.6" customHeight="1" x14ac:dyDescent="0.55000000000000004">
      <c r="C29" s="42"/>
      <c r="D29" s="42"/>
      <c r="E29" s="42"/>
      <c r="F29" s="42"/>
      <c r="G29" s="42"/>
      <c r="H29" s="42"/>
      <c r="I29" s="42"/>
      <c r="J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3:33" ht="15.6" customHeight="1" x14ac:dyDescent="0.55000000000000004">
      <c r="P30" s="2" t="s">
        <v>8</v>
      </c>
      <c r="Q30" s="2" t="s">
        <v>9</v>
      </c>
      <c r="R30" s="2" t="s">
        <v>10</v>
      </c>
      <c r="S30" s="2" t="s">
        <v>11</v>
      </c>
    </row>
    <row r="31" spans="3:33" ht="15.6" customHeight="1" x14ac:dyDescent="0.55000000000000004">
      <c r="P31" s="53" t="str">
        <f>E25</f>
        <v>61707865</v>
      </c>
      <c r="Q31" s="54" t="str">
        <f>I25</f>
        <v>34333231</v>
      </c>
      <c r="R31" s="53" t="str">
        <f>M25</f>
        <v>34333231</v>
      </c>
      <c r="S31" s="54" t="str">
        <f>Q25</f>
        <v>00000000</v>
      </c>
      <c r="Y31" s="36"/>
      <c r="AG31" s="36"/>
    </row>
    <row r="32" spans="3:33" ht="15.6" customHeight="1" x14ac:dyDescent="0.55000000000000004">
      <c r="E32" s="61" t="str">
        <f>E25</f>
        <v>61707865</v>
      </c>
      <c r="F32" s="62"/>
      <c r="M32" s="58" t="s">
        <v>12</v>
      </c>
      <c r="N32" s="58"/>
      <c r="O32" s="58"/>
      <c r="P32" s="2" t="str" cm="1">
        <f t="array" ref="P32">word_add(P31,Q31)</f>
        <v>95A3AA96</v>
      </c>
      <c r="Q32" s="2"/>
      <c r="R32" s="2"/>
      <c r="S32" s="2"/>
      <c r="X32" s="21"/>
      <c r="Y32" s="21"/>
    </row>
    <row r="33" spans="1:34" ht="15.6" customHeight="1" x14ac:dyDescent="0.55000000000000004">
      <c r="M33" s="58" t="s">
        <v>13</v>
      </c>
      <c r="N33" s="58"/>
      <c r="O33" s="58"/>
      <c r="P33" s="2"/>
      <c r="Q33" s="2"/>
      <c r="R33" s="2"/>
      <c r="S33" s="2" t="str" cm="1">
        <f t="array" ref="S33">rotate_word(xor_word(S31,P32),16)</f>
        <v>AA9695A3</v>
      </c>
      <c r="Y33" s="36"/>
      <c r="AG33" s="36"/>
    </row>
    <row r="34" spans="1:34" ht="15.6" customHeight="1" x14ac:dyDescent="0.55000000000000004">
      <c r="C34" s="36"/>
      <c r="D34" s="60" t="str" cm="1">
        <f t="array" ref="D34">word2bin(E32)</f>
        <v>01100001011100000111100001100101</v>
      </c>
      <c r="E34" s="60"/>
      <c r="F34" s="60"/>
      <c r="G34" s="60"/>
      <c r="H34" s="36"/>
      <c r="I34" s="36"/>
      <c r="M34" s="58" t="s">
        <v>14</v>
      </c>
      <c r="N34" s="58"/>
      <c r="O34" s="58"/>
      <c r="P34" s="2"/>
      <c r="Q34" s="2"/>
      <c r="R34" s="2" t="str" cm="1">
        <f t="array" ref="R34">word_add(R31,S33)</f>
        <v>DEC9C7D4</v>
      </c>
      <c r="S34" s="2"/>
    </row>
    <row r="35" spans="1:34" ht="15.6" customHeight="1" x14ac:dyDescent="0.55000000000000004">
      <c r="C35" s="21"/>
      <c r="E35" t="s">
        <v>6</v>
      </c>
      <c r="F35" s="41">
        <v>0</v>
      </c>
      <c r="H35" s="21"/>
      <c r="I35" t="str">
        <f>"Rotate ("&amp;F35&amp;")"</f>
        <v>Rotate (0)</v>
      </c>
      <c r="M35" s="58" t="s">
        <v>15</v>
      </c>
      <c r="N35" s="58"/>
      <c r="O35" s="58"/>
      <c r="P35" s="2"/>
      <c r="Q35" s="2" t="str" cm="1">
        <f t="array" ref="Q35">rotate_word(xor_word(Q31,R34),12)</f>
        <v>AF5E5EAF</v>
      </c>
      <c r="R35" s="2"/>
      <c r="S35" s="2"/>
      <c r="AC35" s="2"/>
      <c r="AD35" s="2"/>
      <c r="AE35" s="2"/>
      <c r="AF35" s="2"/>
      <c r="AG35" s="2"/>
      <c r="AH35" s="2"/>
    </row>
    <row r="36" spans="1:34" ht="15.6" customHeight="1" x14ac:dyDescent="0.55000000000000004">
      <c r="C36" s="36"/>
      <c r="D36" s="60" t="str" cm="1">
        <f t="array" ref="D36">word2bin(E38)</f>
        <v>01100001011100000111100001100101</v>
      </c>
      <c r="E36" s="60"/>
      <c r="F36" s="60"/>
      <c r="G36" s="60"/>
      <c r="H36" s="36"/>
      <c r="I36" s="36"/>
      <c r="M36" s="58" t="s">
        <v>16</v>
      </c>
      <c r="N36" s="58"/>
      <c r="O36" s="58"/>
      <c r="P36" s="2" t="str" cm="1">
        <f t="array" ref="P36">word_add(P32,Q35)</f>
        <v>45020945</v>
      </c>
      <c r="Q36" s="2"/>
      <c r="R36" s="2"/>
      <c r="S36" s="2"/>
    </row>
    <row r="37" spans="1:34" ht="15.6" customHeight="1" x14ac:dyDescent="0.55000000000000004">
      <c r="M37" s="58" t="s">
        <v>17</v>
      </c>
      <c r="N37" s="58"/>
      <c r="O37" s="58"/>
      <c r="P37" s="2"/>
      <c r="Q37" s="2"/>
      <c r="R37" s="2"/>
      <c r="S37" s="2" t="str" cm="1">
        <f t="array" ref="S37">rotate_word(xor_word(S33,P36),8)</f>
        <v>949CE6EF</v>
      </c>
      <c r="AD37" s="37"/>
      <c r="AE37" s="38"/>
      <c r="AF37" s="39"/>
      <c r="AG37" s="40"/>
    </row>
    <row r="38" spans="1:34" ht="15.6" customHeight="1" x14ac:dyDescent="0.55000000000000004">
      <c r="E38" s="62" t="str" cm="1">
        <f t="array" ref="E38">rotate_word(E32,F35)</f>
        <v>61707865</v>
      </c>
      <c r="F38" s="62"/>
      <c r="M38" s="59" t="s">
        <v>18</v>
      </c>
      <c r="N38" s="59"/>
      <c r="O38" s="59"/>
      <c r="P38" s="2"/>
      <c r="Q38" s="2"/>
      <c r="R38" s="2" t="str" cm="1">
        <f t="array" ref="R38">word_add(R34,S37)</f>
        <v>7366AEC3</v>
      </c>
      <c r="S38" s="2"/>
    </row>
    <row r="39" spans="1:34" ht="15.6" customHeight="1" x14ac:dyDescent="0.55000000000000004">
      <c r="M39" s="58" t="s">
        <v>19</v>
      </c>
      <c r="N39" s="58"/>
      <c r="O39" s="58"/>
      <c r="P39" s="2"/>
      <c r="Q39" s="2" t="str" cm="1">
        <f t="array" ref="Q39">rotate_word(xor_word(Q35,R38),7)</f>
        <v>1C78366E</v>
      </c>
      <c r="R39" s="2"/>
      <c r="S39" s="2"/>
      <c r="AD39" s="40"/>
      <c r="AE39" s="39"/>
      <c r="AF39" s="38"/>
      <c r="AG39" s="37"/>
    </row>
    <row r="40" spans="1:34" ht="15.6" customHeight="1" x14ac:dyDescent="0.55000000000000004">
      <c r="M40" s="22"/>
      <c r="N40" s="22"/>
      <c r="O40" s="22"/>
      <c r="P40" s="43" t="str">
        <f>P36</f>
        <v>45020945</v>
      </c>
      <c r="Q40" s="43" t="str">
        <f>Q39</f>
        <v>1C78366E</v>
      </c>
      <c r="R40" s="43" t="str">
        <f>R38</f>
        <v>7366AEC3</v>
      </c>
      <c r="S40" s="43" t="str">
        <f>S37</f>
        <v>949CE6EF</v>
      </c>
    </row>
    <row r="41" spans="1:34" ht="15.6" customHeight="1" x14ac:dyDescent="0.55000000000000004">
      <c r="M41" s="22"/>
      <c r="N41" s="22"/>
      <c r="O41" s="22"/>
    </row>
    <row r="43" spans="1:34" ht="15.6" customHeight="1" thickBot="1" x14ac:dyDescent="0.6"/>
    <row r="44" spans="1:34" ht="15.6" customHeight="1" thickBot="1" x14ac:dyDescent="0.6">
      <c r="E44" s="71" t="s">
        <v>7</v>
      </c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3"/>
    </row>
    <row r="45" spans="1:34" ht="15.6" customHeight="1" x14ac:dyDescent="0.55000000000000004">
      <c r="E45" s="14">
        <v>0</v>
      </c>
      <c r="F45" s="15">
        <v>1</v>
      </c>
      <c r="G45" s="15">
        <v>2</v>
      </c>
      <c r="H45" s="15">
        <v>3</v>
      </c>
      <c r="I45" s="15">
        <v>4</v>
      </c>
      <c r="J45" s="15">
        <v>5</v>
      </c>
      <c r="K45" s="15">
        <v>6</v>
      </c>
      <c r="L45" s="15">
        <v>7</v>
      </c>
      <c r="M45" s="15">
        <v>8</v>
      </c>
      <c r="N45" s="15">
        <v>9</v>
      </c>
      <c r="O45" s="15">
        <v>10</v>
      </c>
      <c r="P45" s="15">
        <v>11</v>
      </c>
      <c r="Q45" s="15">
        <v>12</v>
      </c>
      <c r="R45" s="15">
        <v>13</v>
      </c>
      <c r="S45" s="15">
        <v>14</v>
      </c>
      <c r="T45" s="16">
        <v>15</v>
      </c>
    </row>
    <row r="46" spans="1:34" ht="15.6" customHeight="1" thickBot="1" x14ac:dyDescent="0.6">
      <c r="E46" s="51" t="str">
        <f>E25</f>
        <v>61707865</v>
      </c>
      <c r="F46" s="24" t="str">
        <f t="shared" ref="F46:T46" si="0">F25</f>
        <v>3320646E</v>
      </c>
      <c r="G46" s="24" t="str">
        <f t="shared" si="0"/>
        <v>79622D32</v>
      </c>
      <c r="H46" s="24" t="str">
        <f t="shared" si="0"/>
        <v>6B206574</v>
      </c>
      <c r="I46" s="52" t="str">
        <f t="shared" si="0"/>
        <v>34333231</v>
      </c>
      <c r="J46" s="24" t="str">
        <f t="shared" si="0"/>
        <v>38373635</v>
      </c>
      <c r="K46" s="24" t="str">
        <f t="shared" si="0"/>
        <v>34333231</v>
      </c>
      <c r="L46" s="24" t="str">
        <f t="shared" si="0"/>
        <v>38373635</v>
      </c>
      <c r="M46" s="52" t="str">
        <f t="shared" si="0"/>
        <v>34333231</v>
      </c>
      <c r="N46" s="24" t="str">
        <f t="shared" si="0"/>
        <v>38373635</v>
      </c>
      <c r="O46" s="24" t="str">
        <f t="shared" si="0"/>
        <v>34333231</v>
      </c>
      <c r="P46" s="24" t="str">
        <f t="shared" si="0"/>
        <v>38373635</v>
      </c>
      <c r="Q46" s="52" t="str">
        <f t="shared" si="0"/>
        <v>00000000</v>
      </c>
      <c r="R46" s="24" t="str">
        <f t="shared" si="0"/>
        <v>00000000</v>
      </c>
      <c r="S46" s="24" t="str">
        <f t="shared" si="0"/>
        <v>00000000</v>
      </c>
      <c r="T46" s="25" t="str">
        <f t="shared" si="0"/>
        <v>00000000</v>
      </c>
    </row>
    <row r="47" spans="1:34" ht="15.6" customHeight="1" x14ac:dyDescent="0.55000000000000004">
      <c r="A47" s="22"/>
      <c r="B47" s="58" t="s">
        <v>20</v>
      </c>
      <c r="C47" s="58"/>
      <c r="D47" s="58"/>
      <c r="E47" s="26" t="str">
        <f>P40</f>
        <v>45020945</v>
      </c>
      <c r="F47" s="2"/>
      <c r="G47" s="2"/>
      <c r="H47" s="2"/>
      <c r="I47" s="26" t="str">
        <f>Q40</f>
        <v>1C78366E</v>
      </c>
      <c r="J47" s="2"/>
      <c r="K47" s="2"/>
      <c r="L47" s="2"/>
      <c r="M47" s="26" t="str">
        <f>R40</f>
        <v>7366AEC3</v>
      </c>
      <c r="N47" s="2"/>
      <c r="O47" s="2"/>
      <c r="P47" s="2"/>
      <c r="Q47" s="26" t="str">
        <f>S40</f>
        <v>949CE6EF</v>
      </c>
      <c r="R47" s="2"/>
      <c r="S47" s="2"/>
      <c r="T47" s="2"/>
    </row>
    <row r="48" spans="1:34" ht="15.6" customHeight="1" x14ac:dyDescent="0.55000000000000004">
      <c r="A48" s="22"/>
      <c r="B48" s="58" t="s">
        <v>21</v>
      </c>
      <c r="C48" s="58"/>
      <c r="D48" s="58"/>
      <c r="E48" s="2"/>
      <c r="F48" s="2" t="str">
        <f>INDEX(quater_round(F46,J46,N46,R46),1,1)</f>
        <v>44D33951</v>
      </c>
      <c r="G48" s="2"/>
      <c r="H48" s="2"/>
      <c r="I48" s="2"/>
      <c r="J48" s="2" t="str">
        <f>INDEX(quater_round(F46,J46,N46,R46),1,2)</f>
        <v>2B9B624D</v>
      </c>
      <c r="K48" s="2"/>
      <c r="L48" s="2"/>
      <c r="M48" s="2"/>
      <c r="N48" s="2" t="str">
        <f>INDEX(quater_round(F46,J46,N46,R46),1,3)</f>
        <v>432CA86A</v>
      </c>
      <c r="O48" s="2"/>
      <c r="P48" s="2"/>
      <c r="Q48" s="2"/>
      <c r="R48" s="2" t="str">
        <f>INDEX(quater_round(F46,J46,N46,R46),1,4)</f>
        <v>705206DE</v>
      </c>
      <c r="S48" s="2"/>
      <c r="T48" s="2"/>
    </row>
    <row r="49" spans="1:20" ht="15.6" customHeight="1" x14ac:dyDescent="0.55000000000000004">
      <c r="A49" s="22"/>
      <c r="B49" s="58" t="s">
        <v>22</v>
      </c>
      <c r="C49" s="58"/>
      <c r="D49" s="58"/>
      <c r="E49" s="2"/>
      <c r="F49" s="2"/>
      <c r="G49" s="2" t="str">
        <f>INDEX(quater_round(G46,K46,O46,S46),1,1)</f>
        <v>0C74D9DD</v>
      </c>
      <c r="H49" s="2"/>
      <c r="I49" s="2"/>
      <c r="J49" s="2"/>
      <c r="K49" s="2" t="str">
        <f>INDEX(quater_round(G46,K46,O46,S46),1,2)</f>
        <v>EA2931FA</v>
      </c>
      <c r="L49" s="2"/>
      <c r="M49" s="2"/>
      <c r="N49" s="2"/>
      <c r="O49" s="2" t="str">
        <f>INDEX(quater_round(G46,K46,O46,S46),1,3)</f>
        <v>AB0B2819</v>
      </c>
      <c r="P49" s="2"/>
      <c r="Q49" s="2"/>
      <c r="R49" s="2"/>
      <c r="S49" s="2" t="str">
        <f>INDEX(quater_round(G46,K46,O46,S46),1,4)</f>
        <v>17744853</v>
      </c>
      <c r="T49" s="2"/>
    </row>
    <row r="50" spans="1:20" ht="15.6" customHeight="1" x14ac:dyDescent="0.55000000000000004">
      <c r="A50" s="22"/>
      <c r="B50" s="58" t="s">
        <v>23</v>
      </c>
      <c r="C50" s="58"/>
      <c r="D50" s="58"/>
      <c r="E50" s="2"/>
      <c r="F50" s="2"/>
      <c r="G50" s="2"/>
      <c r="H50" s="2" t="str">
        <f>INDEX(quater_round(H46,L46,P46,T46),1,1)</f>
        <v>22533A66</v>
      </c>
      <c r="I50" s="2"/>
      <c r="J50" s="2"/>
      <c r="K50" s="2"/>
      <c r="L50" s="2" t="str">
        <f>INDEX(quater_round(H46,L46,P46,T46),1,2)</f>
        <v>40CAFC58</v>
      </c>
      <c r="M50" s="2"/>
      <c r="N50" s="2"/>
      <c r="O50" s="2"/>
      <c r="P50" s="2" t="str">
        <f>INDEX(quater_round(H46,L46,P46,T46),1,3)</f>
        <v>CE7A0B45</v>
      </c>
      <c r="Q50" s="2"/>
      <c r="R50" s="2"/>
      <c r="S50" s="2"/>
      <c r="T50" s="2" t="str">
        <f>INDEX(quater_round(H46,L46,P46,T46),1,4)</f>
        <v>FA9931B9</v>
      </c>
    </row>
    <row r="51" spans="1:20" ht="15.6" customHeight="1" x14ac:dyDescent="0.55000000000000004">
      <c r="A51" s="22"/>
      <c r="B51" s="58" t="s">
        <v>24</v>
      </c>
      <c r="C51" s="58"/>
      <c r="D51" s="58"/>
      <c r="E51" s="2" t="str">
        <f>INDEX(quater_round(E47,J48,O49,T50),1,1)</f>
        <v>4DA26E7C</v>
      </c>
      <c r="F51" s="2"/>
      <c r="G51" s="2"/>
      <c r="H51" s="2"/>
      <c r="I51" s="2"/>
      <c r="J51" s="2" t="str">
        <f>INDEX(quater_round(E47,J48,O49,T50),1,2)</f>
        <v>0F146F29</v>
      </c>
      <c r="K51" s="2"/>
      <c r="L51" s="2"/>
      <c r="M51" s="2"/>
      <c r="N51" s="2"/>
      <c r="O51" s="2" t="str">
        <f>INDEX(quater_round(E47,J48,O49,T50),1,3)</f>
        <v>8F1B2A34</v>
      </c>
      <c r="P51" s="2"/>
      <c r="Q51" s="2"/>
      <c r="R51" s="2"/>
      <c r="S51" s="2"/>
      <c r="T51" s="2" t="str">
        <f>INDEX(quater_round(E47,J48,O49,T50),1,4)</f>
        <v>89E47817</v>
      </c>
    </row>
    <row r="52" spans="1:20" ht="15.6" customHeight="1" x14ac:dyDescent="0.55000000000000004">
      <c r="A52" s="22"/>
      <c r="B52" s="58" t="s">
        <v>25</v>
      </c>
      <c r="C52" s="58"/>
      <c r="D52" s="58"/>
      <c r="E52" s="2"/>
      <c r="F52" s="2" t="str">
        <f>INDEX(quater_round(F48,K49,P50,Q47),1,1)</f>
        <v>AE4266AE</v>
      </c>
      <c r="G52" s="2"/>
      <c r="H52" s="2"/>
      <c r="I52" s="2"/>
      <c r="J52" s="2"/>
      <c r="K52" s="2" t="str">
        <f>INDEX(quater_round(F48,K49,P50,Q47),1,2)</f>
        <v>DF34559E</v>
      </c>
      <c r="L52" s="2"/>
      <c r="M52" s="2"/>
      <c r="N52" s="2"/>
      <c r="O52" s="2"/>
      <c r="P52" s="2" t="str">
        <f>INDEX(quater_round(F48,K49,P50,Q47),1,3)</f>
        <v>42FB93C8</v>
      </c>
      <c r="Q52" s="2" t="str">
        <f>INDEX(quater_round(F48,K49,P50,Q47),1,4)</f>
        <v>E6DCCE23</v>
      </c>
      <c r="R52" s="2"/>
      <c r="S52" s="2"/>
      <c r="T52" s="2"/>
    </row>
    <row r="53" spans="1:20" ht="15.6" customHeight="1" x14ac:dyDescent="0.55000000000000004">
      <c r="A53" s="22"/>
      <c r="B53" s="58" t="s">
        <v>26</v>
      </c>
      <c r="C53" s="58"/>
      <c r="D53" s="58"/>
      <c r="E53" s="2"/>
      <c r="F53" s="2"/>
      <c r="G53" s="2" t="str">
        <f>INDEX(quater_round(G49,L50,M47,R48),1,1)</f>
        <v>FE46567E</v>
      </c>
      <c r="H53" s="2"/>
      <c r="I53" s="2"/>
      <c r="J53" s="2"/>
      <c r="K53" s="2"/>
      <c r="L53" s="2" t="str">
        <f>INDEX(quater_round(G49,L50,M47,R48),1,2)</f>
        <v>5D3F8BA0</v>
      </c>
      <c r="M53" s="2" t="str">
        <f>INDEX(quater_round(G49,L50,M47,R48),1,3)</f>
        <v>F1BCFF5E</v>
      </c>
      <c r="N53" s="2"/>
      <c r="O53" s="2"/>
      <c r="P53" s="2"/>
      <c r="Q53" s="2"/>
      <c r="R53" s="2" t="str">
        <f>INDEX(quater_round(G49,L50,M47,R48),1,4)</f>
        <v>AD6B132E</v>
      </c>
      <c r="S53" s="2"/>
      <c r="T53" s="2"/>
    </row>
    <row r="54" spans="1:20" ht="15.6" customHeight="1" x14ac:dyDescent="0.55000000000000004">
      <c r="A54" s="22"/>
      <c r="B54" s="58" t="s">
        <v>27</v>
      </c>
      <c r="C54" s="58"/>
      <c r="D54" s="58"/>
      <c r="E54" s="28"/>
      <c r="F54" s="28"/>
      <c r="G54" s="28"/>
      <c r="H54" s="28" t="str">
        <f>INDEX(quater_round(H50,I47,N48,S49),1,1)</f>
        <v>FD0FE750</v>
      </c>
      <c r="I54" s="28" t="str">
        <f>INDEX(quater_round(H50,I47,N48,S49),1,2)</f>
        <v>635BC95D</v>
      </c>
      <c r="J54" s="28"/>
      <c r="K54" s="28"/>
      <c r="L54" s="28"/>
      <c r="M54" s="28"/>
      <c r="N54" s="28" t="str">
        <f>INDEX(quater_round(H50,I47,N48,S49),1,3)</f>
        <v>0482C1EE</v>
      </c>
      <c r="O54" s="28"/>
      <c r="P54" s="28"/>
      <c r="Q54" s="28"/>
      <c r="R54" s="28"/>
      <c r="S54" s="28" t="str">
        <f>INDEX(quater_round(H50,I47,N48,S49),1,4)</f>
        <v>88CEEFC5</v>
      </c>
      <c r="T54" s="28"/>
    </row>
    <row r="55" spans="1:20" ht="15.6" customHeight="1" x14ac:dyDescent="0.55000000000000004">
      <c r="A55" s="58"/>
      <c r="B55" s="58"/>
      <c r="C55" s="58"/>
      <c r="D55" s="58"/>
      <c r="E55" s="32" t="str">
        <f>E51</f>
        <v>4DA26E7C</v>
      </c>
      <c r="F55" s="32" t="str">
        <f>F52</f>
        <v>AE4266AE</v>
      </c>
      <c r="G55" s="32" t="str">
        <f>G53</f>
        <v>FE46567E</v>
      </c>
      <c r="H55" s="32" t="str">
        <f>H54</f>
        <v>FD0FE750</v>
      </c>
      <c r="I55" s="32" t="str">
        <f>I54</f>
        <v>635BC95D</v>
      </c>
      <c r="J55" s="32" t="str">
        <f>J51</f>
        <v>0F146F29</v>
      </c>
      <c r="K55" s="32" t="str">
        <f>K52</f>
        <v>DF34559E</v>
      </c>
      <c r="L55" s="32" t="str">
        <f>L53</f>
        <v>5D3F8BA0</v>
      </c>
      <c r="M55" s="32" t="str">
        <f>M53</f>
        <v>F1BCFF5E</v>
      </c>
      <c r="N55" s="32" t="str">
        <f>N54</f>
        <v>0482C1EE</v>
      </c>
      <c r="O55" s="32" t="str">
        <f>O51</f>
        <v>8F1B2A34</v>
      </c>
      <c r="P55" s="32" t="str">
        <f>P52</f>
        <v>42FB93C8</v>
      </c>
      <c r="Q55" s="32" t="str">
        <f>Q52</f>
        <v>E6DCCE23</v>
      </c>
      <c r="R55" s="32" t="str">
        <f>R53</f>
        <v>AD6B132E</v>
      </c>
      <c r="S55" s="32" t="str">
        <f>S54</f>
        <v>88CEEFC5</v>
      </c>
      <c r="T55" s="32" t="str">
        <f>T51</f>
        <v>89E47817</v>
      </c>
    </row>
    <row r="56" spans="1:20" ht="15.6" customHeight="1" thickBot="1" x14ac:dyDescent="0.6">
      <c r="A56" s="22"/>
      <c r="B56" s="22"/>
      <c r="C56" s="22"/>
      <c r="D56" s="22"/>
    </row>
    <row r="57" spans="1:20" ht="15.6" customHeight="1" thickBot="1" x14ac:dyDescent="0.6">
      <c r="A57" s="22"/>
      <c r="B57" s="22"/>
      <c r="C57" s="22"/>
      <c r="D57" s="22"/>
      <c r="E57" s="71" t="s">
        <v>37</v>
      </c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3"/>
    </row>
    <row r="58" spans="1:20" ht="15.6" customHeight="1" x14ac:dyDescent="0.55000000000000004">
      <c r="A58" s="22"/>
      <c r="B58" s="22"/>
      <c r="C58" s="22"/>
      <c r="D58" s="22"/>
      <c r="E58" s="14">
        <v>0</v>
      </c>
      <c r="F58" s="15">
        <v>1</v>
      </c>
      <c r="G58" s="15">
        <v>2</v>
      </c>
      <c r="H58" s="15">
        <v>3</v>
      </c>
      <c r="I58" s="15">
        <v>4</v>
      </c>
      <c r="J58" s="15">
        <v>5</v>
      </c>
      <c r="K58" s="15">
        <v>6</v>
      </c>
      <c r="L58" s="15">
        <v>7</v>
      </c>
      <c r="M58" s="15">
        <v>8</v>
      </c>
      <c r="N58" s="15">
        <v>9</v>
      </c>
      <c r="O58" s="15">
        <v>10</v>
      </c>
      <c r="P58" s="15">
        <v>11</v>
      </c>
      <c r="Q58" s="15">
        <v>12</v>
      </c>
      <c r="R58" s="15">
        <v>13</v>
      </c>
      <c r="S58" s="15">
        <v>14</v>
      </c>
      <c r="T58" s="16">
        <v>15</v>
      </c>
    </row>
    <row r="59" spans="1:20" ht="15.6" customHeight="1" thickBot="1" x14ac:dyDescent="0.6">
      <c r="A59" s="22"/>
      <c r="B59" s="22"/>
      <c r="C59" s="22"/>
      <c r="D59" s="22"/>
      <c r="E59" s="29" t="str" cm="1">
        <f t="array" ref="E59:T59">E55:T55</f>
        <v>4DA26E7C</v>
      </c>
      <c r="F59" s="30" t="str">
        <v>AE4266AE</v>
      </c>
      <c r="G59" s="30" t="str">
        <v>FE46567E</v>
      </c>
      <c r="H59" s="30" t="str">
        <v>FD0FE750</v>
      </c>
      <c r="I59" s="30" t="str">
        <v>635BC95D</v>
      </c>
      <c r="J59" s="30" t="str">
        <v>0F146F29</v>
      </c>
      <c r="K59" s="30" t="str">
        <v>DF34559E</v>
      </c>
      <c r="L59" s="30" t="str">
        <v>5D3F8BA0</v>
      </c>
      <c r="M59" s="30" t="str">
        <v>F1BCFF5E</v>
      </c>
      <c r="N59" s="30" t="str">
        <v>0482C1EE</v>
      </c>
      <c r="O59" s="30" t="str">
        <v>8F1B2A34</v>
      </c>
      <c r="P59" s="30" t="str">
        <v>42FB93C8</v>
      </c>
      <c r="Q59" s="30" t="str">
        <v>E6DCCE23</v>
      </c>
      <c r="R59" s="30" t="str">
        <v>AD6B132E</v>
      </c>
      <c r="S59" s="30" t="str">
        <v>88CEEFC5</v>
      </c>
      <c r="T59" s="31" t="str">
        <v>89E47817</v>
      </c>
    </row>
    <row r="60" spans="1:20" ht="15.6" customHeight="1" x14ac:dyDescent="0.55000000000000004">
      <c r="A60" s="22"/>
      <c r="B60" s="58" t="s">
        <v>20</v>
      </c>
      <c r="C60" s="58"/>
      <c r="D60" s="58"/>
      <c r="E60" s="2" t="str">
        <f>INDEX(quater_round(E59,I59,M59,Q59),1,1)</f>
        <v>7ACC1067</v>
      </c>
      <c r="F60" s="2"/>
      <c r="G60" s="2"/>
      <c r="H60" s="2"/>
      <c r="I60" s="2" t="str">
        <f>INDEX(quater_round(E59,I59,M59,Q59),1,2)</f>
        <v>1821C6F4</v>
      </c>
      <c r="J60" s="2"/>
      <c r="K60" s="2"/>
      <c r="L60" s="2"/>
      <c r="M60" s="2" t="str">
        <f>INDEX(quater_round(E59,I59,M59,Q59),1,3)</f>
        <v>21FD9B03</v>
      </c>
      <c r="N60" s="2"/>
      <c r="O60" s="2"/>
      <c r="P60" s="2"/>
      <c r="Q60" s="2" t="str">
        <f>INDEX(quater_round(E59,I59,M59,Q59),1,4)</f>
        <v>36464583</v>
      </c>
      <c r="R60" s="2"/>
      <c r="S60" s="2"/>
      <c r="T60" s="2"/>
    </row>
    <row r="61" spans="1:20" ht="15.6" customHeight="1" x14ac:dyDescent="0.55000000000000004">
      <c r="A61" s="22"/>
      <c r="B61" s="58" t="s">
        <v>21</v>
      </c>
      <c r="C61" s="58"/>
      <c r="D61" s="58"/>
      <c r="E61" s="2"/>
      <c r="F61" s="2" t="str">
        <f>INDEX(quater_round(F59,J59,N59,R59),1,1)</f>
        <v>B927021D</v>
      </c>
      <c r="G61" s="2"/>
      <c r="H61" s="2"/>
      <c r="I61" s="2"/>
      <c r="J61" s="2" t="str">
        <f>INDEX(quater_round(F59,J59,N59,R59),1,2)</f>
        <v>2EEF7629</v>
      </c>
      <c r="K61" s="2"/>
      <c r="L61" s="2"/>
      <c r="M61" s="2"/>
      <c r="N61" s="2" t="str">
        <f>INDEX(quater_round(F59,J59,N59,R59),1,3)</f>
        <v>A98DF2AA</v>
      </c>
      <c r="O61" s="2"/>
      <c r="P61" s="2"/>
      <c r="Q61" s="2"/>
      <c r="R61" s="2" t="str">
        <f>INDEX(quater_round(F59,J59,N59,R59),1,4)</f>
        <v>DE12207F</v>
      </c>
      <c r="S61" s="2"/>
      <c r="T61" s="2"/>
    </row>
    <row r="62" spans="1:20" ht="15.6" customHeight="1" x14ac:dyDescent="0.55000000000000004">
      <c r="A62" s="22"/>
      <c r="B62" s="58" t="s">
        <v>22</v>
      </c>
      <c r="C62" s="58"/>
      <c r="D62" s="58"/>
      <c r="E62" s="2"/>
      <c r="F62" s="2"/>
      <c r="G62" s="2" t="str">
        <f>INDEX(quater_round(G59,K59,O59,S59),1,1)</f>
        <v>E0220CF8</v>
      </c>
      <c r="H62" s="2"/>
      <c r="I62" s="2"/>
      <c r="J62" s="2"/>
      <c r="K62" s="2" t="str">
        <f>INDEX(quater_round(G59,K59,O59,S59),1,2)</f>
        <v>75562BE6</v>
      </c>
      <c r="L62" s="2"/>
      <c r="M62" s="2"/>
      <c r="N62" s="2"/>
      <c r="O62" s="2" t="str">
        <f>INDEX(quater_round(G59,K59,O59,S59),1,3)</f>
        <v>CE4DCC8B</v>
      </c>
      <c r="P62" s="2"/>
      <c r="Q62" s="2"/>
      <c r="R62" s="2"/>
      <c r="S62" s="2" t="str">
        <f>INDEX(quater_round(G59,K59,O59,S59),1,4)</f>
        <v>FB594CA3</v>
      </c>
      <c r="T62" s="2"/>
    </row>
    <row r="63" spans="1:20" ht="15.6" customHeight="1" x14ac:dyDescent="0.55000000000000004">
      <c r="A63" s="22"/>
      <c r="B63" s="58" t="s">
        <v>23</v>
      </c>
      <c r="C63" s="58"/>
      <c r="D63" s="58"/>
      <c r="E63" s="2"/>
      <c r="F63" s="2"/>
      <c r="G63" s="2"/>
      <c r="H63" s="2" t="str">
        <f>INDEX(quater_round(H59,L59,P59,T59),1,1)</f>
        <v>291CA3FD</v>
      </c>
      <c r="I63" s="2"/>
      <c r="J63" s="2"/>
      <c r="K63" s="2"/>
      <c r="L63" s="2" t="str">
        <f>INDEX(quater_round(H59,L59,P59,T59),1,2)</f>
        <v>CF464DC3</v>
      </c>
      <c r="M63" s="2"/>
      <c r="N63" s="2"/>
      <c r="O63" s="2"/>
      <c r="P63" s="2" t="str">
        <f>INDEX(quater_round(H59,L59,P59,T59),1,3)</f>
        <v>4953BD96</v>
      </c>
      <c r="Q63" s="2"/>
      <c r="R63" s="2"/>
      <c r="S63" s="2"/>
      <c r="T63" s="2" t="str">
        <f>INDEX(quater_round(H59,L59,P59,T59),1,4)</f>
        <v>FB705623</v>
      </c>
    </row>
    <row r="64" spans="1:20" ht="15.6" customHeight="1" x14ac:dyDescent="0.55000000000000004">
      <c r="A64" s="22"/>
      <c r="B64" s="58" t="s">
        <v>24</v>
      </c>
      <c r="C64" s="58"/>
      <c r="D64" s="58"/>
      <c r="E64" s="2" t="str">
        <f>INDEX(quater_round(E60,J61,O62,T63),1,1)</f>
        <v>905381AE</v>
      </c>
      <c r="F64" s="2"/>
      <c r="G64" s="2"/>
      <c r="H64" s="2"/>
      <c r="I64" s="2"/>
      <c r="J64" s="2" t="str">
        <f>INDEX(quater_round(E60,J61,O62,T63),1,2)</f>
        <v>A1BFC44C</v>
      </c>
      <c r="K64" s="2"/>
      <c r="L64" s="2"/>
      <c r="M64" s="2"/>
      <c r="N64" s="2"/>
      <c r="O64" s="2" t="str">
        <f>INDEX(quater_round(E60,J61,O62,T63),1,3)</f>
        <v>7FD48496</v>
      </c>
      <c r="P64" s="2"/>
      <c r="Q64" s="2"/>
      <c r="R64" s="2"/>
      <c r="S64" s="2"/>
      <c r="T64" s="2" t="str">
        <f>INDEX(quater_round(E60,J61,O62,T63),1,4)</f>
        <v>E0D36540</v>
      </c>
    </row>
    <row r="65" spans="1:20" ht="15.6" customHeight="1" x14ac:dyDescent="0.55000000000000004">
      <c r="A65" s="22"/>
      <c r="B65" s="58" t="s">
        <v>25</v>
      </c>
      <c r="C65" s="58"/>
      <c r="D65" s="58"/>
      <c r="E65" s="2"/>
      <c r="F65" s="2" t="str">
        <f>INDEX(quater_round(F61,K62,P63,Q60),1,1)</f>
        <v>8E60AA1B</v>
      </c>
      <c r="G65" s="2"/>
      <c r="H65" s="2"/>
      <c r="I65" s="2"/>
      <c r="J65" s="2"/>
      <c r="K65" s="2" t="str">
        <f>INDEX(quater_round(F61,K62,P63,Q60),1,2)</f>
        <v>33455765</v>
      </c>
      <c r="L65" s="2"/>
      <c r="M65" s="2"/>
      <c r="N65" s="2"/>
      <c r="O65" s="2"/>
      <c r="P65" s="2" t="str">
        <f>INDEX(quater_round(F61,K62,P63,Q60),1,3)</f>
        <v>9585F6B6</v>
      </c>
      <c r="Q65" s="2" t="str">
        <f>INDEX(quater_round(F61,K62,P63,Q60),1,4)</f>
        <v>E0B220E5</v>
      </c>
      <c r="R65" s="2"/>
      <c r="S65" s="2"/>
      <c r="T65" s="2"/>
    </row>
    <row r="66" spans="1:20" ht="15.6" customHeight="1" x14ac:dyDescent="0.55000000000000004">
      <c r="A66" s="22"/>
      <c r="B66" s="58" t="s">
        <v>26</v>
      </c>
      <c r="C66" s="58"/>
      <c r="D66" s="58"/>
      <c r="E66" s="2"/>
      <c r="F66" s="2"/>
      <c r="G66" s="2" t="str">
        <f>INDEX(quater_round(G62,L63,M60,R61),1,1)</f>
        <v>F3843FF3</v>
      </c>
      <c r="H66" s="2"/>
      <c r="I66" s="2"/>
      <c r="J66" s="2"/>
      <c r="K66" s="2"/>
      <c r="L66" s="2" t="str">
        <f>INDEX(quater_round(G62,L63,M60,R61),1,2)</f>
        <v>85B99F4C</v>
      </c>
      <c r="M66" s="2" t="str">
        <f>INDEX(quater_round(G62,L63,M60,R61),1,3)</f>
        <v>DD109606</v>
      </c>
      <c r="N66" s="2"/>
      <c r="O66" s="2"/>
      <c r="P66" s="2"/>
      <c r="Q66" s="2"/>
      <c r="R66" s="2" t="str">
        <f>INDEX(quater_round(G62,L63,M60,R61),1,4)</f>
        <v>404E8989</v>
      </c>
      <c r="S66" s="2"/>
      <c r="T66" s="2"/>
    </row>
    <row r="67" spans="1:20" ht="15.6" customHeight="1" x14ac:dyDescent="0.55000000000000004">
      <c r="A67" s="22"/>
      <c r="B67" s="58" t="s">
        <v>27</v>
      </c>
      <c r="C67" s="58"/>
      <c r="D67" s="58"/>
      <c r="E67" s="28"/>
      <c r="F67" s="28"/>
      <c r="G67" s="28"/>
      <c r="H67" s="28" t="str">
        <f>INDEX(quater_round(H63,I60,N61,S62),1,1)</f>
        <v>57FCC86D</v>
      </c>
      <c r="I67" s="28" t="str">
        <f>INDEX(quater_round(H63,I60,N61,S62),1,2)</f>
        <v>76757F34</v>
      </c>
      <c r="J67" s="28"/>
      <c r="K67" s="28"/>
      <c r="L67" s="28"/>
      <c r="M67" s="28"/>
      <c r="N67" s="28" t="str">
        <f>INDEX(quater_round(H63,I60,N61,S62),1,3)</f>
        <v>7E52B782</v>
      </c>
      <c r="O67" s="28"/>
      <c r="P67" s="28"/>
      <c r="Q67" s="28"/>
      <c r="R67" s="28"/>
      <c r="S67" s="28" t="str">
        <f>INDEX(quater_round(H63,I60,N61,S62),1,4)</f>
        <v>AE720A71</v>
      </c>
      <c r="T67" s="28"/>
    </row>
    <row r="68" spans="1:20" ht="15.6" customHeight="1" x14ac:dyDescent="0.55000000000000004">
      <c r="A68" s="70"/>
      <c r="B68" s="70"/>
      <c r="C68" s="70"/>
      <c r="D68" s="70"/>
      <c r="E68" s="32" t="str">
        <f>E64</f>
        <v>905381AE</v>
      </c>
      <c r="F68" s="32" t="str">
        <f>F65</f>
        <v>8E60AA1B</v>
      </c>
      <c r="G68" s="32" t="str">
        <f>G66</f>
        <v>F3843FF3</v>
      </c>
      <c r="H68" s="32" t="str">
        <f>H67</f>
        <v>57FCC86D</v>
      </c>
      <c r="I68" s="32" t="str">
        <f>I67</f>
        <v>76757F34</v>
      </c>
      <c r="J68" s="32" t="str">
        <f>J64</f>
        <v>A1BFC44C</v>
      </c>
      <c r="K68" s="32" t="str">
        <f>K65</f>
        <v>33455765</v>
      </c>
      <c r="L68" s="32" t="str">
        <f>L66</f>
        <v>85B99F4C</v>
      </c>
      <c r="M68" s="32" t="str">
        <f>M66</f>
        <v>DD109606</v>
      </c>
      <c r="N68" s="32" t="str">
        <f>N67</f>
        <v>7E52B782</v>
      </c>
      <c r="O68" s="32" t="str">
        <f>O64</f>
        <v>7FD48496</v>
      </c>
      <c r="P68" s="32" t="str">
        <f>P65</f>
        <v>9585F6B6</v>
      </c>
      <c r="Q68" s="32" t="str">
        <f>Q65</f>
        <v>E0B220E5</v>
      </c>
      <c r="R68" s="32" t="str">
        <f>R66</f>
        <v>404E8989</v>
      </c>
      <c r="S68" s="32" t="str">
        <f>S67</f>
        <v>AE720A71</v>
      </c>
      <c r="T68" s="32" t="str">
        <f>T64</f>
        <v>E0D36540</v>
      </c>
    </row>
    <row r="69" spans="1:20" ht="15.6" customHeight="1" thickBot="1" x14ac:dyDescent="0.6">
      <c r="A69" s="50"/>
      <c r="B69" s="50"/>
      <c r="C69" s="50"/>
      <c r="D69" s="50"/>
    </row>
    <row r="70" spans="1:20" ht="15.6" customHeight="1" thickBot="1" x14ac:dyDescent="0.6">
      <c r="A70" s="22"/>
      <c r="B70" s="22"/>
      <c r="C70" s="22"/>
      <c r="D70" s="22"/>
      <c r="E70" s="71" t="s">
        <v>38</v>
      </c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3"/>
    </row>
    <row r="71" spans="1:20" ht="15.6" customHeight="1" x14ac:dyDescent="0.55000000000000004">
      <c r="A71" s="22"/>
      <c r="B71" s="22"/>
      <c r="C71" s="22"/>
      <c r="D71" s="22"/>
      <c r="E71" s="14">
        <v>0</v>
      </c>
      <c r="F71" s="15">
        <v>1</v>
      </c>
      <c r="G71" s="15">
        <v>2</v>
      </c>
      <c r="H71" s="15">
        <v>3</v>
      </c>
      <c r="I71" s="15">
        <v>4</v>
      </c>
      <c r="J71" s="15">
        <v>5</v>
      </c>
      <c r="K71" s="15">
        <v>6</v>
      </c>
      <c r="L71" s="15">
        <v>7</v>
      </c>
      <c r="M71" s="15">
        <v>8</v>
      </c>
      <c r="N71" s="15">
        <v>9</v>
      </c>
      <c r="O71" s="15">
        <v>10</v>
      </c>
      <c r="P71" s="15">
        <v>11</v>
      </c>
      <c r="Q71" s="15">
        <v>12</v>
      </c>
      <c r="R71" s="15">
        <v>13</v>
      </c>
      <c r="S71" s="15">
        <v>14</v>
      </c>
      <c r="T71" s="16">
        <v>15</v>
      </c>
    </row>
    <row r="72" spans="1:20" ht="15.6" customHeight="1" thickBot="1" x14ac:dyDescent="0.6">
      <c r="A72" s="22"/>
      <c r="B72" s="22"/>
      <c r="C72" s="22"/>
      <c r="D72" s="22"/>
      <c r="E72" s="29" t="str" cm="1">
        <f t="array" ref="E72:T72">E68:T68</f>
        <v>905381AE</v>
      </c>
      <c r="F72" s="30" t="str">
        <v>8E60AA1B</v>
      </c>
      <c r="G72" s="30" t="str">
        <v>F3843FF3</v>
      </c>
      <c r="H72" s="30" t="str">
        <v>57FCC86D</v>
      </c>
      <c r="I72" s="30" t="str">
        <v>76757F34</v>
      </c>
      <c r="J72" s="30" t="str">
        <v>A1BFC44C</v>
      </c>
      <c r="K72" s="30" t="str">
        <v>33455765</v>
      </c>
      <c r="L72" s="30" t="str">
        <v>85B99F4C</v>
      </c>
      <c r="M72" s="30" t="str">
        <v>DD109606</v>
      </c>
      <c r="N72" s="30" t="str">
        <v>7E52B782</v>
      </c>
      <c r="O72" s="30" t="str">
        <v>7FD48496</v>
      </c>
      <c r="P72" s="30" t="str">
        <v>9585F6B6</v>
      </c>
      <c r="Q72" s="30" t="str">
        <v>E0B220E5</v>
      </c>
      <c r="R72" s="30" t="str">
        <v>404E8989</v>
      </c>
      <c r="S72" s="30" t="str">
        <v>AE720A71</v>
      </c>
      <c r="T72" s="31" t="str">
        <v>E0D36540</v>
      </c>
    </row>
    <row r="73" spans="1:20" ht="15.6" customHeight="1" x14ac:dyDescent="0.55000000000000004">
      <c r="A73" s="22"/>
      <c r="B73" s="58" t="s">
        <v>20</v>
      </c>
      <c r="C73" s="58"/>
      <c r="D73" s="58"/>
      <c r="E73" s="2" t="str">
        <f>INDEX(quater_round(E72,I72,M72,Q72),1,1)</f>
        <v>D7045998</v>
      </c>
      <c r="F73" s="2"/>
      <c r="G73" s="2"/>
      <c r="H73" s="2"/>
      <c r="I73" s="2" t="str">
        <f>INDEX(quater_round(E72,I72,M72,Q72),1,2)</f>
        <v>719C6768</v>
      </c>
      <c r="J73" s="2"/>
      <c r="K73" s="2"/>
      <c r="L73" s="2"/>
      <c r="M73" s="2" t="str">
        <f>INDEX(quater_round(E72,I72,M72,Q72),1,3)</f>
        <v>00D86078</v>
      </c>
      <c r="N73" s="2"/>
      <c r="O73" s="2"/>
      <c r="P73" s="2"/>
      <c r="Q73" s="2" t="str">
        <f>INDEX(quater_round(E72,I72,M72,Q72),1,4)</f>
        <v>03BFE3F7</v>
      </c>
      <c r="R73" s="2"/>
      <c r="S73" s="2"/>
      <c r="T73" s="2"/>
    </row>
    <row r="74" spans="1:20" ht="15.6" customHeight="1" x14ac:dyDescent="0.55000000000000004">
      <c r="A74" s="22"/>
      <c r="B74" s="58" t="s">
        <v>21</v>
      </c>
      <c r="C74" s="58"/>
      <c r="D74" s="58"/>
      <c r="E74" s="2"/>
      <c r="F74" s="2" t="str">
        <f>INDEX(quater_round(F72,J72,N72,R72),1,1)</f>
        <v>1E5C3AE6</v>
      </c>
      <c r="G74" s="2"/>
      <c r="H74" s="2"/>
      <c r="I74" s="2"/>
      <c r="J74" s="2" t="str">
        <f>INDEX(quater_round(F72,J72,N72,R72),1,2)</f>
        <v>583E4B7B</v>
      </c>
      <c r="K74" s="2"/>
      <c r="L74" s="2"/>
      <c r="M74" s="2"/>
      <c r="N74" s="2" t="str">
        <f>INDEX(quater_round(F72,J72,N72,R72),1,3)</f>
        <v>188BB0E9</v>
      </c>
      <c r="O74" s="2"/>
      <c r="P74" s="2"/>
      <c r="Q74" s="2"/>
      <c r="R74" s="2" t="str">
        <f>INDEX(quater_round(F72,J72,N72,R72),1,4)</f>
        <v>B24A88F9</v>
      </c>
      <c r="S74" s="2"/>
      <c r="T74" s="2"/>
    </row>
    <row r="75" spans="1:20" ht="15.6" customHeight="1" x14ac:dyDescent="0.55000000000000004">
      <c r="A75" s="22"/>
      <c r="B75" s="58" t="s">
        <v>22</v>
      </c>
      <c r="C75" s="58"/>
      <c r="D75" s="58"/>
      <c r="E75" s="2"/>
      <c r="F75" s="2"/>
      <c r="G75" s="2" t="str">
        <f>INDEX(quater_round(G72,K72,O72,S72),1,1)</f>
        <v>DC6CDA53</v>
      </c>
      <c r="H75" s="2"/>
      <c r="I75" s="2"/>
      <c r="J75" s="2"/>
      <c r="K75" s="2" t="str">
        <f>INDEX(quater_round(G72,K72,O72,S72),1,2)</f>
        <v>F9DBB4EB</v>
      </c>
      <c r="L75" s="2"/>
      <c r="M75" s="2"/>
      <c r="N75" s="2"/>
      <c r="O75" s="2" t="str">
        <f>INDEX(quater_round(G72,K72,O72,S72),1,3)</f>
        <v>6250F592</v>
      </c>
      <c r="P75" s="2"/>
      <c r="Q75" s="2"/>
      <c r="R75" s="2"/>
      <c r="S75" s="2" t="str">
        <f>INDEX(quater_round(G72,K72,O72,S72),1,4)</f>
        <v>4552E841</v>
      </c>
      <c r="T75" s="2"/>
    </row>
    <row r="76" spans="1:20" ht="15.6" customHeight="1" x14ac:dyDescent="0.55000000000000004">
      <c r="A76" s="22"/>
      <c r="B76" s="58" t="s">
        <v>23</v>
      </c>
      <c r="C76" s="58"/>
      <c r="D76" s="58"/>
      <c r="E76" s="2"/>
      <c r="F76" s="2"/>
      <c r="G76" s="2"/>
      <c r="H76" s="2" t="str">
        <f>INDEX(quater_round(H72,L72,P72,T72),1,1)</f>
        <v>486BD995</v>
      </c>
      <c r="I76" s="2"/>
      <c r="J76" s="2"/>
      <c r="K76" s="2"/>
      <c r="L76" s="2" t="str">
        <f>INDEX(quater_round(H72,L72,P72,T72),1,2)</f>
        <v>E8AADCA0</v>
      </c>
      <c r="M76" s="2"/>
      <c r="N76" s="2"/>
      <c r="O76" s="2"/>
      <c r="P76" s="2" t="str">
        <f>INDEX(quater_round(H72,L72,P72,T72),1,3)</f>
        <v>2B642465</v>
      </c>
      <c r="Q76" s="2"/>
      <c r="R76" s="2"/>
      <c r="S76" s="2"/>
      <c r="T76" s="2" t="str">
        <f>INDEX(quater_round(H72,L72,P72,T72),1,4)</f>
        <v>92E4F04A</v>
      </c>
    </row>
    <row r="77" spans="1:20" ht="15.6" customHeight="1" x14ac:dyDescent="0.55000000000000004">
      <c r="A77" s="22"/>
      <c r="B77" s="58" t="s">
        <v>24</v>
      </c>
      <c r="C77" s="58"/>
      <c r="D77" s="58"/>
      <c r="E77" s="2" t="str">
        <f>INDEX(quater_round(E73,J74,O75,T76),1,1)</f>
        <v>7EC6E40C</v>
      </c>
      <c r="F77" s="2"/>
      <c r="G77" s="2"/>
      <c r="H77" s="2"/>
      <c r="I77" s="2"/>
      <c r="J77" s="2" t="str">
        <f>INDEX(quater_round(E73,J74,O75,T76),1,2)</f>
        <v>4031CD0C</v>
      </c>
      <c r="K77" s="2"/>
      <c r="L77" s="2"/>
      <c r="M77" s="2"/>
      <c r="N77" s="2"/>
      <c r="O77" s="2" t="str">
        <f>INDEX(quater_round(E73,J74,O75,T76),1,3)</f>
        <v>57045D63</v>
      </c>
      <c r="P77" s="2"/>
      <c r="Q77" s="2"/>
      <c r="R77" s="2"/>
      <c r="S77" s="2"/>
      <c r="T77" s="2" t="str">
        <f>INDEX(quater_round(E73,J74,O75,T76),1,4)</f>
        <v>9F59AA2B</v>
      </c>
    </row>
    <row r="78" spans="1:20" ht="15.6" customHeight="1" x14ac:dyDescent="0.55000000000000004">
      <c r="A78" s="22"/>
      <c r="B78" s="58" t="s">
        <v>25</v>
      </c>
      <c r="C78" s="58"/>
      <c r="D78" s="58"/>
      <c r="E78" s="2"/>
      <c r="F78" s="2" t="str">
        <f>INDEX(quater_round(F74,K75,P76,Q73),1,1)</f>
        <v>30E85CB6</v>
      </c>
      <c r="G78" s="2"/>
      <c r="H78" s="2"/>
      <c r="I78" s="2"/>
      <c r="J78" s="2"/>
      <c r="K78" s="2" t="str">
        <f>INDEX(quater_round(F74,K75,P76,Q73),1,2)</f>
        <v>B089660E</v>
      </c>
      <c r="L78" s="2"/>
      <c r="M78" s="2"/>
      <c r="N78" s="2"/>
      <c r="O78" s="2"/>
      <c r="P78" s="2" t="str">
        <f>INDEX(quater_round(F74,K75,P76,Q73),1,3)</f>
        <v>05D17E29</v>
      </c>
      <c r="Q78" s="2" t="str">
        <f>INDEX(quater_round(F74,K75,P76,Q73),1,4)</f>
        <v>CE473E3C</v>
      </c>
      <c r="R78" s="2"/>
      <c r="S78" s="2"/>
      <c r="T78" s="2"/>
    </row>
    <row r="79" spans="1:20" ht="15.6" customHeight="1" x14ac:dyDescent="0.55000000000000004">
      <c r="A79" s="22"/>
      <c r="B79" s="58" t="s">
        <v>26</v>
      </c>
      <c r="C79" s="58"/>
      <c r="D79" s="58"/>
      <c r="E79" s="2"/>
      <c r="F79" s="2"/>
      <c r="G79" s="2" t="str">
        <f>INDEX(quater_round(G75,L76,M73,R74),1,1)</f>
        <v>45CF1457</v>
      </c>
      <c r="H79" s="2"/>
      <c r="I79" s="2"/>
      <c r="J79" s="2"/>
      <c r="K79" s="2"/>
      <c r="L79" s="2" t="str">
        <f>INDEX(quater_round(G75,L76,M73,R74),1,2)</f>
        <v>795F9A42</v>
      </c>
      <c r="M79" s="2" t="str">
        <f>INDEX(quater_round(G75,L76,M73,R74),1,3)</f>
        <v>0445E250</v>
      </c>
      <c r="N79" s="2"/>
      <c r="O79" s="2"/>
      <c r="P79" s="2"/>
      <c r="Q79" s="2"/>
      <c r="R79" s="2" t="str">
        <f>INDEX(quater_round(G75,L76,M73,R74),1,4)</f>
        <v>C5630A7B</v>
      </c>
      <c r="S79" s="2"/>
      <c r="T79" s="2"/>
    </row>
    <row r="80" spans="1:20" ht="15.6" customHeight="1" x14ac:dyDescent="0.55000000000000004">
      <c r="A80" s="22"/>
      <c r="B80" s="58" t="s">
        <v>27</v>
      </c>
      <c r="C80" s="58"/>
      <c r="D80" s="58"/>
      <c r="E80" s="28"/>
      <c r="F80" s="28"/>
      <c r="G80" s="28"/>
      <c r="H80" s="28" t="str">
        <f>INDEX(quater_round(H76,I73,N74,S75),1,1)</f>
        <v>077AFC0A</v>
      </c>
      <c r="I80" s="28" t="str">
        <f>INDEX(quater_round(H76,I73,N74,S75),1,2)</f>
        <v>1F5DFFE5</v>
      </c>
      <c r="J80" s="28"/>
      <c r="K80" s="28"/>
      <c r="L80" s="28"/>
      <c r="M80" s="28"/>
      <c r="N80" s="28" t="str">
        <f>INDEX(quater_round(H76,I73,N74,S75),1,3)</f>
        <v>874C00F2</v>
      </c>
      <c r="O80" s="28"/>
      <c r="P80" s="28"/>
      <c r="Q80" s="28"/>
      <c r="R80" s="28"/>
      <c r="S80" s="28" t="str">
        <f>INDEX(quater_round(H76,I73,N74,S75),1,4)</f>
        <v>C60350AF</v>
      </c>
      <c r="T80" s="28"/>
    </row>
    <row r="81" spans="1:20" ht="15.6" customHeight="1" x14ac:dyDescent="0.55000000000000004">
      <c r="A81" s="70"/>
      <c r="B81" s="70"/>
      <c r="C81" s="70"/>
      <c r="D81" s="70"/>
      <c r="E81" s="32" t="str">
        <f>E77</f>
        <v>7EC6E40C</v>
      </c>
      <c r="F81" s="32" t="str">
        <f>F78</f>
        <v>30E85CB6</v>
      </c>
      <c r="G81" s="32" t="str">
        <f>G79</f>
        <v>45CF1457</v>
      </c>
      <c r="H81" s="32" t="str">
        <f>H80</f>
        <v>077AFC0A</v>
      </c>
      <c r="I81" s="32" t="str">
        <f>I80</f>
        <v>1F5DFFE5</v>
      </c>
      <c r="J81" s="32" t="str">
        <f>J77</f>
        <v>4031CD0C</v>
      </c>
      <c r="K81" s="32" t="str">
        <f>K78</f>
        <v>B089660E</v>
      </c>
      <c r="L81" s="32" t="str">
        <f>L79</f>
        <v>795F9A42</v>
      </c>
      <c r="M81" s="32" t="str">
        <f>M79</f>
        <v>0445E250</v>
      </c>
      <c r="N81" s="32" t="str">
        <f>N80</f>
        <v>874C00F2</v>
      </c>
      <c r="O81" s="32" t="str">
        <f>O77</f>
        <v>57045D63</v>
      </c>
      <c r="P81" s="32" t="str">
        <f>P78</f>
        <v>05D17E29</v>
      </c>
      <c r="Q81" s="32" t="str">
        <f>Q78</f>
        <v>CE473E3C</v>
      </c>
      <c r="R81" s="32" t="str">
        <f>R79</f>
        <v>C5630A7B</v>
      </c>
      <c r="S81" s="32" t="str">
        <f>S80</f>
        <v>C60350AF</v>
      </c>
      <c r="T81" s="32" t="str">
        <f>T77</f>
        <v>9F59AA2B</v>
      </c>
    </row>
    <row r="82" spans="1:20" ht="15.6" customHeight="1" thickBot="1" x14ac:dyDescent="0.6">
      <c r="A82" s="50"/>
      <c r="B82" s="50"/>
      <c r="C82" s="50"/>
      <c r="D82" s="50"/>
    </row>
    <row r="83" spans="1:20" ht="15.6" customHeight="1" thickBot="1" x14ac:dyDescent="0.6">
      <c r="A83" s="22"/>
      <c r="B83" s="22"/>
      <c r="C83" s="22"/>
      <c r="D83" s="22"/>
      <c r="E83" s="71" t="s">
        <v>39</v>
      </c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3"/>
    </row>
    <row r="84" spans="1:20" ht="15.6" customHeight="1" x14ac:dyDescent="0.55000000000000004">
      <c r="A84" s="22"/>
      <c r="B84" s="22"/>
      <c r="C84" s="22"/>
      <c r="D84" s="22"/>
      <c r="E84" s="14">
        <v>0</v>
      </c>
      <c r="F84" s="15">
        <v>1</v>
      </c>
      <c r="G84" s="15">
        <v>2</v>
      </c>
      <c r="H84" s="15">
        <v>3</v>
      </c>
      <c r="I84" s="15">
        <v>4</v>
      </c>
      <c r="J84" s="15">
        <v>5</v>
      </c>
      <c r="K84" s="15">
        <v>6</v>
      </c>
      <c r="L84" s="15">
        <v>7</v>
      </c>
      <c r="M84" s="15">
        <v>8</v>
      </c>
      <c r="N84" s="15">
        <v>9</v>
      </c>
      <c r="O84" s="15">
        <v>10</v>
      </c>
      <c r="P84" s="15">
        <v>11</v>
      </c>
      <c r="Q84" s="15">
        <v>12</v>
      </c>
      <c r="R84" s="15">
        <v>13</v>
      </c>
      <c r="S84" s="15">
        <v>14</v>
      </c>
      <c r="T84" s="16">
        <v>15</v>
      </c>
    </row>
    <row r="85" spans="1:20" ht="15.6" customHeight="1" thickBot="1" x14ac:dyDescent="0.6">
      <c r="A85" s="22"/>
      <c r="B85" s="22"/>
      <c r="C85" s="22"/>
      <c r="D85" s="22"/>
      <c r="E85" s="29" t="str" cm="1">
        <f t="array" ref="E85:T85">E81:T81</f>
        <v>7EC6E40C</v>
      </c>
      <c r="F85" s="30" t="str">
        <v>30E85CB6</v>
      </c>
      <c r="G85" s="30" t="str">
        <v>45CF1457</v>
      </c>
      <c r="H85" s="30" t="str">
        <v>077AFC0A</v>
      </c>
      <c r="I85" s="30" t="str">
        <v>1F5DFFE5</v>
      </c>
      <c r="J85" s="30" t="str">
        <v>4031CD0C</v>
      </c>
      <c r="K85" s="30" t="str">
        <v>B089660E</v>
      </c>
      <c r="L85" s="30" t="str">
        <v>795F9A42</v>
      </c>
      <c r="M85" s="30" t="str">
        <v>0445E250</v>
      </c>
      <c r="N85" s="30" t="str">
        <v>874C00F2</v>
      </c>
      <c r="O85" s="30" t="str">
        <v>57045D63</v>
      </c>
      <c r="P85" s="30" t="str">
        <v>05D17E29</v>
      </c>
      <c r="Q85" s="30" t="str">
        <v>CE473E3C</v>
      </c>
      <c r="R85" s="30" t="str">
        <v>C5630A7B</v>
      </c>
      <c r="S85" s="30" t="str">
        <v>C60350AF</v>
      </c>
      <c r="T85" s="31" t="str">
        <v>9F59AA2B</v>
      </c>
    </row>
    <row r="86" spans="1:20" ht="15.6" customHeight="1" x14ac:dyDescent="0.55000000000000004">
      <c r="A86" s="22"/>
      <c r="B86" s="58" t="s">
        <v>20</v>
      </c>
      <c r="C86" s="58"/>
      <c r="D86" s="58"/>
      <c r="E86" s="2" t="str">
        <f>INDEX(quater_round(E85,I85,M85,Q85),1,1)</f>
        <v>8AFA53C5</v>
      </c>
      <c r="F86" s="2"/>
      <c r="G86" s="2"/>
      <c r="H86" s="2"/>
      <c r="I86" s="2" t="str">
        <f>INDEX(quater_round(E85,I85,M85,Q85),1,2)</f>
        <v>E1DB6F7A</v>
      </c>
      <c r="J86" s="2"/>
      <c r="K86" s="2"/>
      <c r="L86" s="2"/>
      <c r="M86" s="2" t="str">
        <f>INDEX(quater_round(E85,I85,M85,Q85),1,3)</f>
        <v>1916D90A</v>
      </c>
      <c r="N86" s="2"/>
      <c r="O86" s="2"/>
      <c r="P86" s="2"/>
      <c r="Q86" s="2" t="str">
        <f>INDEX(quater_round(E85,I85,M85,Q85),1,4)</f>
        <v>3703A657</v>
      </c>
      <c r="R86" s="2"/>
      <c r="S86" s="2"/>
      <c r="T86" s="2"/>
    </row>
    <row r="87" spans="1:20" ht="15.6" customHeight="1" x14ac:dyDescent="0.55000000000000004">
      <c r="A87" s="22"/>
      <c r="B87" s="58" t="s">
        <v>21</v>
      </c>
      <c r="C87" s="58"/>
      <c r="D87" s="58"/>
      <c r="E87" s="2"/>
      <c r="F87" s="2" t="str">
        <f>INDEX(quater_round(F85,J85,N85,R85),1,1)</f>
        <v>B8A0A875</v>
      </c>
      <c r="G87" s="2"/>
      <c r="H87" s="2"/>
      <c r="I87" s="2"/>
      <c r="J87" s="2" t="str">
        <f>INDEX(quater_round(F85,J85,N85,R85),1,2)</f>
        <v>D3DE5AC1</v>
      </c>
      <c r="K87" s="2"/>
      <c r="L87" s="2"/>
      <c r="M87" s="2"/>
      <c r="N87" s="2" t="str">
        <f>INDEX(quater_round(F85,J85,N85,R85),1,3)</f>
        <v>C421C206</v>
      </c>
      <c r="O87" s="2"/>
      <c r="P87" s="2"/>
      <c r="Q87" s="2"/>
      <c r="R87" s="2" t="str">
        <f>INDEX(quater_round(F85,J85,N85,R85),1,4)</f>
        <v>191C0C9B</v>
      </c>
      <c r="S87" s="2"/>
      <c r="T87" s="2"/>
    </row>
    <row r="88" spans="1:20" ht="15.6" customHeight="1" x14ac:dyDescent="0.55000000000000004">
      <c r="A88" s="22"/>
      <c r="B88" s="58" t="s">
        <v>22</v>
      </c>
      <c r="C88" s="58"/>
      <c r="D88" s="58"/>
      <c r="E88" s="2"/>
      <c r="F88" s="2"/>
      <c r="G88" s="2" t="str">
        <f>INDEX(quater_round(G85,K85,O85,S85),1,1)</f>
        <v>75137D79</v>
      </c>
      <c r="H88" s="2"/>
      <c r="I88" s="2"/>
      <c r="J88" s="2"/>
      <c r="K88" s="2" t="str">
        <f>INDEX(quater_round(G85,K85,O85,S85),1,2)</f>
        <v>D0598492</v>
      </c>
      <c r="L88" s="2"/>
      <c r="M88" s="2"/>
      <c r="N88" s="2"/>
      <c r="O88" s="2" t="str">
        <f>INDEX(quater_round(G85,K85,O85,S85),1,3)</f>
        <v>5B1BB01D</v>
      </c>
      <c r="P88" s="2"/>
      <c r="Q88" s="2"/>
      <c r="R88" s="2"/>
      <c r="S88" s="2" t="str">
        <f>INDEX(quater_round(G85,K85,O85,S85),1,4)</f>
        <v>D94D225F</v>
      </c>
      <c r="T88" s="2"/>
    </row>
    <row r="89" spans="1:20" ht="15.6" customHeight="1" x14ac:dyDescent="0.55000000000000004">
      <c r="A89" s="22"/>
      <c r="B89" s="58" t="s">
        <v>23</v>
      </c>
      <c r="C89" s="58"/>
      <c r="D89" s="58"/>
      <c r="E89" s="2"/>
      <c r="F89" s="2"/>
      <c r="G89" s="2"/>
      <c r="H89" s="2" t="str">
        <f>INDEX(quater_round(H85,L85,P85,T85),1,1)</f>
        <v>F1597A02</v>
      </c>
      <c r="I89" s="2"/>
      <c r="J89" s="2"/>
      <c r="K89" s="2"/>
      <c r="L89" s="2" t="str">
        <f>INDEX(quater_round(H85,L85,P85,T85),1,2)</f>
        <v>707E67F8</v>
      </c>
      <c r="M89" s="2"/>
      <c r="N89" s="2"/>
      <c r="O89" s="2"/>
      <c r="P89" s="2" t="str">
        <f>INDEX(quater_round(H85,L85,P85,T85),1,3)</f>
        <v>809E1F79</v>
      </c>
      <c r="Q89" s="2"/>
      <c r="R89" s="2"/>
      <c r="S89" s="2"/>
      <c r="T89" s="2" t="str">
        <f>INDEX(quater_round(H85,L85,P85,T85),1,4)</f>
        <v>3E6581CD</v>
      </c>
    </row>
    <row r="90" spans="1:20" ht="15.6" customHeight="1" x14ac:dyDescent="0.55000000000000004">
      <c r="A90" s="22"/>
      <c r="B90" s="58" t="s">
        <v>24</v>
      </c>
      <c r="C90" s="58"/>
      <c r="D90" s="58"/>
      <c r="E90" s="2" t="str">
        <f>INDEX(quater_round(E86,J87,O88,T89),1,1)</f>
        <v>F37A6421</v>
      </c>
      <c r="F90" s="2"/>
      <c r="G90" s="2"/>
      <c r="H90" s="2"/>
      <c r="I90" s="2"/>
      <c r="J90" s="2" t="str">
        <f>INDEX(quater_round(E86,J87,O88,T89),1,2)</f>
        <v>E50C1697</v>
      </c>
      <c r="K90" s="2"/>
      <c r="L90" s="2"/>
      <c r="M90" s="2"/>
      <c r="N90" s="2"/>
      <c r="O90" s="2" t="str">
        <f>INDEX(quater_round(E86,J87,O88,T89),1,3)</f>
        <v>BB6BADB6</v>
      </c>
      <c r="P90" s="2"/>
      <c r="Q90" s="2"/>
      <c r="R90" s="2"/>
      <c r="S90" s="2"/>
      <c r="T90" s="2" t="str">
        <f>INDEX(quater_round(E86,J87,O88,T89),1,4)</f>
        <v>31049CDC</v>
      </c>
    </row>
    <row r="91" spans="1:20" ht="15.6" customHeight="1" x14ac:dyDescent="0.55000000000000004">
      <c r="A91" s="22"/>
      <c r="B91" s="58" t="s">
        <v>25</v>
      </c>
      <c r="C91" s="58"/>
      <c r="D91" s="58"/>
      <c r="E91" s="2"/>
      <c r="F91" s="2" t="str">
        <f>INDEX(quater_round(F87,K88,P89,Q86),1,1)</f>
        <v>FEB83AC2</v>
      </c>
      <c r="G91" s="2"/>
      <c r="H91" s="2"/>
      <c r="I91" s="2"/>
      <c r="J91" s="2"/>
      <c r="K91" s="2" t="str">
        <f>INDEX(quater_round(F87,K88,P89,Q86),1,2)</f>
        <v>E50BAE40</v>
      </c>
      <c r="L91" s="2"/>
      <c r="M91" s="2"/>
      <c r="N91" s="2"/>
      <c r="O91" s="2"/>
      <c r="P91" s="2" t="str">
        <f>INDEX(quater_round(F87,K88,P89,Q86),1,3)</f>
        <v>F4741AE7</v>
      </c>
      <c r="Q91" s="2" t="str">
        <f>INDEX(quater_round(F87,K88,P89,Q86),1,4)</f>
        <v>E8853B75</v>
      </c>
      <c r="R91" s="2"/>
      <c r="S91" s="2"/>
      <c r="T91" s="2"/>
    </row>
    <row r="92" spans="1:20" ht="15.6" customHeight="1" x14ac:dyDescent="0.55000000000000004">
      <c r="A92" s="22"/>
      <c r="B92" s="58" t="s">
        <v>26</v>
      </c>
      <c r="C92" s="58"/>
      <c r="D92" s="58"/>
      <c r="E92" s="2"/>
      <c r="F92" s="2"/>
      <c r="G92" s="2" t="str">
        <f>INDEX(quater_round(G88,L89,M86,R87),1,1)</f>
        <v>E0B8DCA8</v>
      </c>
      <c r="H92" s="2"/>
      <c r="I92" s="2"/>
      <c r="J92" s="2"/>
      <c r="K92" s="2"/>
      <c r="L92" s="2" t="str">
        <f>INDEX(quater_round(G88,L89,M86,R87),1,2)</f>
        <v>0386CBD7</v>
      </c>
      <c r="M92" s="2" t="str">
        <f>INDEX(quater_round(G88,L89,M86,R87),1,3)</f>
        <v>5521FAA0</v>
      </c>
      <c r="N92" s="2"/>
      <c r="O92" s="2"/>
      <c r="P92" s="2"/>
      <c r="Q92" s="2"/>
      <c r="R92" s="2" t="str">
        <f>INDEX(quater_round(G88,L89,M86,R87),1,4)</f>
        <v>52202509</v>
      </c>
      <c r="S92" s="2"/>
      <c r="T92" s="2"/>
    </row>
    <row r="93" spans="1:20" ht="15.6" customHeight="1" x14ac:dyDescent="0.55000000000000004">
      <c r="A93" s="22"/>
      <c r="B93" s="58" t="s">
        <v>27</v>
      </c>
      <c r="C93" s="58"/>
      <c r="D93" s="58"/>
      <c r="E93" s="28"/>
      <c r="F93" s="28"/>
      <c r="G93" s="28"/>
      <c r="H93" s="28" t="str">
        <f>INDEX(quater_round(H89,I86,N87,S88),1,1)</f>
        <v>CD654065</v>
      </c>
      <c r="I93" s="28" t="str">
        <f>INDEX(quater_round(H89,I86,N87,S88),1,2)</f>
        <v>DF5F3617</v>
      </c>
      <c r="J93" s="28"/>
      <c r="K93" s="28"/>
      <c r="L93" s="28"/>
      <c r="M93" s="28"/>
      <c r="N93" s="28" t="str">
        <f>INDEX(quater_round(H89,I86,N87,S88),1,3)</f>
        <v>D58EE885</v>
      </c>
      <c r="O93" s="28"/>
      <c r="P93" s="28"/>
      <c r="Q93" s="28"/>
      <c r="R93" s="28"/>
      <c r="S93" s="28" t="str">
        <f>INDEX(quater_round(H89,I86,N87,S88),1,4)</f>
        <v>464A1C06</v>
      </c>
      <c r="T93" s="28"/>
    </row>
    <row r="94" spans="1:20" ht="15.6" customHeight="1" x14ac:dyDescent="0.55000000000000004">
      <c r="A94" s="70"/>
      <c r="B94" s="70"/>
      <c r="C94" s="70"/>
      <c r="D94" s="70"/>
      <c r="E94" s="32" t="str">
        <f>E90</f>
        <v>F37A6421</v>
      </c>
      <c r="F94" s="32" t="str">
        <f>F91</f>
        <v>FEB83AC2</v>
      </c>
      <c r="G94" s="32" t="str">
        <f>G92</f>
        <v>E0B8DCA8</v>
      </c>
      <c r="H94" s="32" t="str">
        <f>H93</f>
        <v>CD654065</v>
      </c>
      <c r="I94" s="32" t="str">
        <f>I93</f>
        <v>DF5F3617</v>
      </c>
      <c r="J94" s="32" t="str">
        <f>J90</f>
        <v>E50C1697</v>
      </c>
      <c r="K94" s="32" t="str">
        <f>K91</f>
        <v>E50BAE40</v>
      </c>
      <c r="L94" s="32" t="str">
        <f>L92</f>
        <v>0386CBD7</v>
      </c>
      <c r="M94" s="32" t="str">
        <f>M92</f>
        <v>5521FAA0</v>
      </c>
      <c r="N94" s="32" t="str">
        <f>N93</f>
        <v>D58EE885</v>
      </c>
      <c r="O94" s="32" t="str">
        <f>O90</f>
        <v>BB6BADB6</v>
      </c>
      <c r="P94" s="32" t="str">
        <f>P91</f>
        <v>F4741AE7</v>
      </c>
      <c r="Q94" s="32" t="str">
        <f>Q91</f>
        <v>E8853B75</v>
      </c>
      <c r="R94" s="32" t="str">
        <f>R92</f>
        <v>52202509</v>
      </c>
      <c r="S94" s="32" t="str">
        <f>S93</f>
        <v>464A1C06</v>
      </c>
      <c r="T94" s="32" t="str">
        <f>T90</f>
        <v>31049CDC</v>
      </c>
    </row>
    <row r="95" spans="1:20" ht="15.6" customHeight="1" thickBot="1" x14ac:dyDescent="0.6">
      <c r="A95" s="50"/>
      <c r="B95" s="50"/>
      <c r="C95" s="50"/>
      <c r="D95" s="50"/>
    </row>
    <row r="96" spans="1:20" ht="15.6" customHeight="1" thickBot="1" x14ac:dyDescent="0.6">
      <c r="A96" s="22"/>
      <c r="B96" s="22"/>
      <c r="C96" s="22"/>
      <c r="D96" s="22"/>
      <c r="E96" s="71" t="s">
        <v>40</v>
      </c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3"/>
    </row>
    <row r="97" spans="1:20" ht="15.6" customHeight="1" x14ac:dyDescent="0.55000000000000004">
      <c r="A97" s="22"/>
      <c r="B97" s="22"/>
      <c r="C97" s="22"/>
      <c r="D97" s="22"/>
      <c r="E97" s="14">
        <v>0</v>
      </c>
      <c r="F97" s="15">
        <v>1</v>
      </c>
      <c r="G97" s="15">
        <v>2</v>
      </c>
      <c r="H97" s="15">
        <v>3</v>
      </c>
      <c r="I97" s="15">
        <v>4</v>
      </c>
      <c r="J97" s="15">
        <v>5</v>
      </c>
      <c r="K97" s="15">
        <v>6</v>
      </c>
      <c r="L97" s="15">
        <v>7</v>
      </c>
      <c r="M97" s="15">
        <v>8</v>
      </c>
      <c r="N97" s="15">
        <v>9</v>
      </c>
      <c r="O97" s="15">
        <v>10</v>
      </c>
      <c r="P97" s="15">
        <v>11</v>
      </c>
      <c r="Q97" s="15">
        <v>12</v>
      </c>
      <c r="R97" s="15">
        <v>13</v>
      </c>
      <c r="S97" s="15">
        <v>14</v>
      </c>
      <c r="T97" s="16">
        <v>15</v>
      </c>
    </row>
    <row r="98" spans="1:20" ht="15.6" customHeight="1" thickBot="1" x14ac:dyDescent="0.6">
      <c r="A98" s="22"/>
      <c r="B98" s="22"/>
      <c r="C98" s="22"/>
      <c r="D98" s="22"/>
      <c r="E98" s="29" t="str" cm="1">
        <f t="array" ref="E98:T98">E94:T94</f>
        <v>F37A6421</v>
      </c>
      <c r="F98" s="30" t="str">
        <v>FEB83AC2</v>
      </c>
      <c r="G98" s="30" t="str">
        <v>E0B8DCA8</v>
      </c>
      <c r="H98" s="30" t="str">
        <v>CD654065</v>
      </c>
      <c r="I98" s="30" t="str">
        <v>DF5F3617</v>
      </c>
      <c r="J98" s="30" t="str">
        <v>E50C1697</v>
      </c>
      <c r="K98" s="30" t="str">
        <v>E50BAE40</v>
      </c>
      <c r="L98" s="30" t="str">
        <v>0386CBD7</v>
      </c>
      <c r="M98" s="30" t="str">
        <v>5521FAA0</v>
      </c>
      <c r="N98" s="30" t="str">
        <v>D58EE885</v>
      </c>
      <c r="O98" s="30" t="str">
        <v>BB6BADB6</v>
      </c>
      <c r="P98" s="30" t="str">
        <v>F4741AE7</v>
      </c>
      <c r="Q98" s="30" t="str">
        <v>E8853B75</v>
      </c>
      <c r="R98" s="30" t="str">
        <v>52202509</v>
      </c>
      <c r="S98" s="30" t="str">
        <v>464A1C06</v>
      </c>
      <c r="T98" s="31" t="str">
        <v>31049CDC</v>
      </c>
    </row>
    <row r="99" spans="1:20" ht="15.6" customHeight="1" x14ac:dyDescent="0.55000000000000004">
      <c r="A99" s="22"/>
      <c r="B99" s="58" t="s">
        <v>20</v>
      </c>
      <c r="C99" s="58"/>
      <c r="D99" s="58"/>
      <c r="E99" s="2" t="str">
        <f>INDEX(quater_round(E98,I98,M98,Q98),1,1)</f>
        <v>D3084CCB</v>
      </c>
      <c r="F99" s="2"/>
      <c r="G99" s="2"/>
      <c r="H99" s="2"/>
      <c r="I99" s="2" t="str">
        <f>INDEX(quater_round(E98,I98,M98,Q98),1,2)</f>
        <v>E5BF7E9D</v>
      </c>
      <c r="J99" s="2"/>
      <c r="K99" s="2"/>
      <c r="L99" s="2"/>
      <c r="M99" s="2" t="str">
        <f>INDEX(quater_round(E98,I98,M98,Q98),1,3)</f>
        <v>3BE5CC6E</v>
      </c>
      <c r="N99" s="2"/>
      <c r="O99" s="2"/>
      <c r="P99" s="2"/>
      <c r="Q99" s="2" t="str">
        <f>INDEX(quater_round(E98,I98,M98,Q98),1,4)</f>
        <v>45769772</v>
      </c>
      <c r="R99" s="2"/>
      <c r="S99" s="2"/>
      <c r="T99" s="2"/>
    </row>
    <row r="100" spans="1:20" ht="15.6" customHeight="1" x14ac:dyDescent="0.55000000000000004">
      <c r="A100" s="22"/>
      <c r="B100" s="58" t="s">
        <v>21</v>
      </c>
      <c r="C100" s="58"/>
      <c r="D100" s="58"/>
      <c r="E100" s="2"/>
      <c r="F100" s="2" t="str">
        <f>INDEX(quater_round(F98,J98,N98,R98),1,1)</f>
        <v>1C943C26</v>
      </c>
      <c r="G100" s="2"/>
      <c r="H100" s="2"/>
      <c r="I100" s="2"/>
      <c r="J100" s="2" t="str">
        <f>INDEX(quater_round(F98,J98,N98,R98),1,2)</f>
        <v>515B0E1B</v>
      </c>
      <c r="K100" s="2"/>
      <c r="L100" s="2"/>
      <c r="M100" s="2"/>
      <c r="N100" s="2" t="str">
        <f>INDEX(quater_round(F98,J98,N98,R98),1,3)</f>
        <v>0E6D5CD1</v>
      </c>
      <c r="O100" s="2"/>
      <c r="P100" s="2"/>
      <c r="Q100" s="2"/>
      <c r="R100" s="2" t="str">
        <f>INDEX(quater_round(F98,J98,N98,R98),1,4)</f>
        <v>C48DC268</v>
      </c>
      <c r="S100" s="2"/>
      <c r="T100" s="2"/>
    </row>
    <row r="101" spans="1:20" ht="15.6" customHeight="1" x14ac:dyDescent="0.55000000000000004">
      <c r="A101" s="22"/>
      <c r="B101" s="58" t="s">
        <v>22</v>
      </c>
      <c r="C101" s="58"/>
      <c r="D101" s="58"/>
      <c r="E101" s="2"/>
      <c r="F101" s="2"/>
      <c r="G101" s="2" t="str">
        <f>INDEX(quater_round(G98,K98,O98,S98),1,1)</f>
        <v>DFB4D65D</v>
      </c>
      <c r="H101" s="2"/>
      <c r="I101" s="2"/>
      <c r="J101" s="2"/>
      <c r="K101" s="2" t="str">
        <f>INDEX(quater_round(G98,K98,O98,S98),1,2)</f>
        <v>A027FC5A</v>
      </c>
      <c r="L101" s="2"/>
      <c r="M101" s="2"/>
      <c r="N101" s="2"/>
      <c r="O101" s="2" t="str">
        <f>INDEX(quater_round(G98,K98,O98,S98),1,3)</f>
        <v>ACB0048D</v>
      </c>
      <c r="P101" s="2"/>
      <c r="Q101" s="2"/>
      <c r="R101" s="2"/>
      <c r="S101" s="2" t="str">
        <f>INDEX(quater_round(G98,K98,O98,S98),1,4)</f>
        <v>5A55D349</v>
      </c>
      <c r="T101" s="2"/>
    </row>
    <row r="102" spans="1:20" ht="15.6" customHeight="1" x14ac:dyDescent="0.55000000000000004">
      <c r="A102" s="22"/>
      <c r="B102" s="58" t="s">
        <v>23</v>
      </c>
      <c r="C102" s="58"/>
      <c r="D102" s="58"/>
      <c r="E102" s="2"/>
      <c r="F102" s="2"/>
      <c r="G102" s="2"/>
      <c r="H102" s="2" t="str">
        <f>INDEX(quater_round(H98,L98,P98,T98),1,1)</f>
        <v>F45D94A9</v>
      </c>
      <c r="I102" s="2"/>
      <c r="J102" s="2"/>
      <c r="K102" s="2"/>
      <c r="L102" s="2" t="str">
        <f>INDEX(quater_round(H98,L98,P98,T98),1,2)</f>
        <v>DDDB2F30</v>
      </c>
      <c r="M102" s="2"/>
      <c r="N102" s="2"/>
      <c r="O102" s="2"/>
      <c r="P102" s="2" t="str">
        <f>INDEX(quater_round(H98,L98,P98,T98),1,3)</f>
        <v>42CA3E33</v>
      </c>
      <c r="Q102" s="2"/>
      <c r="R102" s="2"/>
      <c r="S102" s="2"/>
      <c r="T102" s="2" t="str">
        <f>INDEX(quater_round(H98,L98,P98,T98),1,4)</f>
        <v>BD754164</v>
      </c>
    </row>
    <row r="103" spans="1:20" ht="15.6" customHeight="1" x14ac:dyDescent="0.55000000000000004">
      <c r="A103" s="22"/>
      <c r="B103" s="58" t="s">
        <v>24</v>
      </c>
      <c r="C103" s="58"/>
      <c r="D103" s="58"/>
      <c r="E103" s="2" t="str">
        <f>INDEX(quater_round(E99,J100,O101,T102),1,1)</f>
        <v>BD9EE47C</v>
      </c>
      <c r="F103" s="2"/>
      <c r="G103" s="2"/>
      <c r="H103" s="2"/>
      <c r="I103" s="2"/>
      <c r="J103" s="2" t="str">
        <f>INDEX(quater_round(E99,J100,O101,T102),1,2)</f>
        <v>C5C0EFBE</v>
      </c>
      <c r="K103" s="2"/>
      <c r="L103" s="2"/>
      <c r="M103" s="2"/>
      <c r="N103" s="2"/>
      <c r="O103" s="2" t="str">
        <f>INDEX(quater_round(E99,J100,O101,T102),1,3)</f>
        <v>E4B00849</v>
      </c>
      <c r="P103" s="2"/>
      <c r="Q103" s="2"/>
      <c r="R103" s="2"/>
      <c r="S103" s="2"/>
      <c r="T103" s="2" t="str">
        <f>INDEX(quater_round(E99,J100,O101,T102),1,4)</f>
        <v>1C7D6AA6</v>
      </c>
    </row>
    <row r="104" spans="1:20" ht="15.6" customHeight="1" x14ac:dyDescent="0.55000000000000004">
      <c r="A104" s="22"/>
      <c r="B104" s="58" t="s">
        <v>25</v>
      </c>
      <c r="C104" s="58"/>
      <c r="D104" s="58"/>
      <c r="E104" s="2"/>
      <c r="F104" s="2" t="str">
        <f>INDEX(quater_round(F100,K101,P102,Q99),1,1)</f>
        <v>6976ADA9</v>
      </c>
      <c r="G104" s="2"/>
      <c r="H104" s="2"/>
      <c r="I104" s="2"/>
      <c r="J104" s="2"/>
      <c r="K104" s="2" t="str">
        <f>INDEX(quater_round(F100,K101,P102,Q99),1,2)</f>
        <v>D5F7756D</v>
      </c>
      <c r="L104" s="2"/>
      <c r="M104" s="2"/>
      <c r="N104" s="2"/>
      <c r="O104" s="2"/>
      <c r="P104" s="2" t="str">
        <f>INDEX(quater_round(F100,K101,P102,Q99),1,3)</f>
        <v>77119BC3</v>
      </c>
      <c r="Q104" s="2" t="str">
        <f>INDEX(quater_round(F100,K101,P102,Q99),1,4)</f>
        <v>845463C6</v>
      </c>
      <c r="R104" s="2"/>
      <c r="S104" s="2"/>
      <c r="T104" s="2"/>
    </row>
    <row r="105" spans="1:20" ht="15.6" customHeight="1" x14ac:dyDescent="0.55000000000000004">
      <c r="A105" s="22"/>
      <c r="B105" s="58" t="s">
        <v>26</v>
      </c>
      <c r="C105" s="58"/>
      <c r="D105" s="58"/>
      <c r="E105" s="2"/>
      <c r="F105" s="2"/>
      <c r="G105" s="2" t="str">
        <f>INDEX(quater_round(G101,L102,M99,R100),1,1)</f>
        <v>C43BC36E</v>
      </c>
      <c r="H105" s="2"/>
      <c r="I105" s="2"/>
      <c r="J105" s="2"/>
      <c r="K105" s="2"/>
      <c r="L105" s="2" t="str">
        <f>INDEX(quater_round(G101,L102,M99,R100),1,2)</f>
        <v>1702B7F2</v>
      </c>
      <c r="M105" s="2" t="str">
        <f>INDEX(quater_round(G101,L102,M99,R100),1,3)</f>
        <v>E285B88E</v>
      </c>
      <c r="N105" s="2"/>
      <c r="O105" s="2"/>
      <c r="P105" s="2"/>
      <c r="Q105" s="2"/>
      <c r="R105" s="2" t="str">
        <f>INDEX(quater_round(G101,L102,M99,R100),1,4)</f>
        <v>DEBA7303</v>
      </c>
      <c r="S105" s="2"/>
      <c r="T105" s="2"/>
    </row>
    <row r="106" spans="1:20" ht="15.6" customHeight="1" x14ac:dyDescent="0.55000000000000004">
      <c r="A106" s="22"/>
      <c r="B106" s="58" t="s">
        <v>27</v>
      </c>
      <c r="C106" s="58"/>
      <c r="D106" s="58"/>
      <c r="E106" s="28"/>
      <c r="F106" s="28"/>
      <c r="G106" s="28"/>
      <c r="H106" s="28" t="str">
        <f>INDEX(quater_round(H102,I99,N100,S101),1,1)</f>
        <v>14555602</v>
      </c>
      <c r="I106" s="28" t="str">
        <f>INDEX(quater_round(H102,I99,N100,S101),1,2)</f>
        <v>B5B2A889</v>
      </c>
      <c r="J106" s="28"/>
      <c r="K106" s="28"/>
      <c r="L106" s="28"/>
      <c r="M106" s="28"/>
      <c r="N106" s="28" t="str">
        <f>INDEX(quater_round(H102,I99,N100,S101),1,3)</f>
        <v>295327ED</v>
      </c>
      <c r="O106" s="28"/>
      <c r="P106" s="28"/>
      <c r="Q106" s="28"/>
      <c r="R106" s="28"/>
      <c r="S106" s="28" t="str">
        <f>INDEX(quater_round(H102,I99,N100,S101),1,4)</f>
        <v>5AD64AD4</v>
      </c>
      <c r="T106" s="28"/>
    </row>
    <row r="107" spans="1:20" ht="15.6" customHeight="1" x14ac:dyDescent="0.55000000000000004">
      <c r="A107" s="70"/>
      <c r="B107" s="70"/>
      <c r="C107" s="70"/>
      <c r="D107" s="70"/>
      <c r="E107" s="32" t="str">
        <f>E103</f>
        <v>BD9EE47C</v>
      </c>
      <c r="F107" s="32" t="str">
        <f>F104</f>
        <v>6976ADA9</v>
      </c>
      <c r="G107" s="32" t="str">
        <f>G105</f>
        <v>C43BC36E</v>
      </c>
      <c r="H107" s="32" t="str">
        <f>H106</f>
        <v>14555602</v>
      </c>
      <c r="I107" s="32" t="str">
        <f>I106</f>
        <v>B5B2A889</v>
      </c>
      <c r="J107" s="32" t="str">
        <f>J103</f>
        <v>C5C0EFBE</v>
      </c>
      <c r="K107" s="32" t="str">
        <f>K104</f>
        <v>D5F7756D</v>
      </c>
      <c r="L107" s="32" t="str">
        <f>L105</f>
        <v>1702B7F2</v>
      </c>
      <c r="M107" s="32" t="str">
        <f>M105</f>
        <v>E285B88E</v>
      </c>
      <c r="N107" s="32" t="str">
        <f>N106</f>
        <v>295327ED</v>
      </c>
      <c r="O107" s="32" t="str">
        <f>O103</f>
        <v>E4B00849</v>
      </c>
      <c r="P107" s="32" t="str">
        <f>P104</f>
        <v>77119BC3</v>
      </c>
      <c r="Q107" s="32" t="str">
        <f>Q104</f>
        <v>845463C6</v>
      </c>
      <c r="R107" s="32" t="str">
        <f>R105</f>
        <v>DEBA7303</v>
      </c>
      <c r="S107" s="32" t="str">
        <f>S106</f>
        <v>5AD64AD4</v>
      </c>
      <c r="T107" s="32" t="str">
        <f>T103</f>
        <v>1C7D6AA6</v>
      </c>
    </row>
    <row r="108" spans="1:20" ht="15.6" customHeight="1" thickBot="1" x14ac:dyDescent="0.6">
      <c r="A108" s="50"/>
      <c r="B108" s="50"/>
      <c r="C108" s="50"/>
      <c r="D108" s="50"/>
    </row>
    <row r="109" spans="1:20" ht="15.6" customHeight="1" thickBot="1" x14ac:dyDescent="0.6">
      <c r="A109" s="22"/>
      <c r="B109" s="22"/>
      <c r="C109" s="22"/>
      <c r="D109" s="22"/>
      <c r="E109" s="71" t="s">
        <v>41</v>
      </c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3"/>
    </row>
    <row r="110" spans="1:20" ht="15.6" customHeight="1" x14ac:dyDescent="0.55000000000000004">
      <c r="A110" s="22"/>
      <c r="B110" s="22"/>
      <c r="C110" s="22"/>
      <c r="D110" s="22"/>
      <c r="E110" s="14">
        <v>0</v>
      </c>
      <c r="F110" s="15">
        <v>1</v>
      </c>
      <c r="G110" s="15">
        <v>2</v>
      </c>
      <c r="H110" s="15">
        <v>3</v>
      </c>
      <c r="I110" s="15">
        <v>4</v>
      </c>
      <c r="J110" s="15">
        <v>5</v>
      </c>
      <c r="K110" s="15">
        <v>6</v>
      </c>
      <c r="L110" s="15">
        <v>7</v>
      </c>
      <c r="M110" s="15">
        <v>8</v>
      </c>
      <c r="N110" s="15">
        <v>9</v>
      </c>
      <c r="O110" s="15">
        <v>10</v>
      </c>
      <c r="P110" s="15">
        <v>11</v>
      </c>
      <c r="Q110" s="15">
        <v>12</v>
      </c>
      <c r="R110" s="15">
        <v>13</v>
      </c>
      <c r="S110" s="15">
        <v>14</v>
      </c>
      <c r="T110" s="16">
        <v>15</v>
      </c>
    </row>
    <row r="111" spans="1:20" ht="15.6" customHeight="1" thickBot="1" x14ac:dyDescent="0.6">
      <c r="A111" s="22"/>
      <c r="B111" s="22"/>
      <c r="C111" s="22"/>
      <c r="D111" s="22"/>
      <c r="E111" s="29" t="str" cm="1">
        <f t="array" ref="E111:T111">E107:T107</f>
        <v>BD9EE47C</v>
      </c>
      <c r="F111" s="30" t="str">
        <v>6976ADA9</v>
      </c>
      <c r="G111" s="30" t="str">
        <v>C43BC36E</v>
      </c>
      <c r="H111" s="30" t="str">
        <v>14555602</v>
      </c>
      <c r="I111" s="30" t="str">
        <v>B5B2A889</v>
      </c>
      <c r="J111" s="30" t="str">
        <v>C5C0EFBE</v>
      </c>
      <c r="K111" s="30" t="str">
        <v>D5F7756D</v>
      </c>
      <c r="L111" s="30" t="str">
        <v>1702B7F2</v>
      </c>
      <c r="M111" s="30" t="str">
        <v>E285B88E</v>
      </c>
      <c r="N111" s="30" t="str">
        <v>295327ED</v>
      </c>
      <c r="O111" s="30" t="str">
        <v>E4B00849</v>
      </c>
      <c r="P111" s="30" t="str">
        <v>77119BC3</v>
      </c>
      <c r="Q111" s="30" t="str">
        <v>845463C6</v>
      </c>
      <c r="R111" s="30" t="str">
        <v>DEBA7303</v>
      </c>
      <c r="S111" s="30" t="str">
        <v>5AD64AD4</v>
      </c>
      <c r="T111" s="31" t="str">
        <v>1C7D6AA6</v>
      </c>
    </row>
    <row r="112" spans="1:20" ht="15.6" customHeight="1" x14ac:dyDescent="0.55000000000000004">
      <c r="A112" s="22"/>
      <c r="B112" s="58" t="s">
        <v>20</v>
      </c>
      <c r="C112" s="58"/>
      <c r="D112" s="58"/>
      <c r="E112" s="2" t="str">
        <f>INDEX(quater_round(E111,I111,M111,Q111),1,1)</f>
        <v>23C33354</v>
      </c>
      <c r="F112" s="2"/>
      <c r="G112" s="2"/>
      <c r="H112" s="2"/>
      <c r="I112" s="2" t="str">
        <f>INDEX(quater_round(E111,I111,M111,Q111),1,2)</f>
        <v>3FD397B1</v>
      </c>
      <c r="J112" s="2"/>
      <c r="K112" s="2"/>
      <c r="L112" s="2"/>
      <c r="M112" s="2" t="str">
        <f>INDEX(quater_round(E111,I111,M111,Q111),1,3)</f>
        <v>D20E0160</v>
      </c>
      <c r="N112" s="2"/>
      <c r="O112" s="2"/>
      <c r="P112" s="2"/>
      <c r="Q112" s="2" t="str">
        <f>INDEX(quater_round(E111,I111,M111,Q111),1,4)</f>
        <v>00C451CD</v>
      </c>
      <c r="R112" s="2"/>
      <c r="S112" s="2"/>
      <c r="T112" s="2"/>
    </row>
    <row r="113" spans="1:20" ht="15.6" customHeight="1" x14ac:dyDescent="0.55000000000000004">
      <c r="A113" s="22"/>
      <c r="B113" s="58" t="s">
        <v>21</v>
      </c>
      <c r="C113" s="58"/>
      <c r="D113" s="58"/>
      <c r="E113" s="2"/>
      <c r="F113" s="2" t="str">
        <f>INDEX(quater_round(F111,J111,N111,R111),1,1)</f>
        <v>BEA3EA8E</v>
      </c>
      <c r="G113" s="2"/>
      <c r="H113" s="2"/>
      <c r="I113" s="2"/>
      <c r="J113" s="2" t="str">
        <f>INDEX(quater_round(F111,J111,N111,R111),1,2)</f>
        <v>DFA8F6A8</v>
      </c>
      <c r="K113" s="2"/>
      <c r="L113" s="2"/>
      <c r="M113" s="2"/>
      <c r="N113" s="2" t="str">
        <f>INDEX(quater_round(F111,J111,N111,R111),1,3)</f>
        <v>DED31CCA</v>
      </c>
      <c r="O113" s="2"/>
      <c r="P113" s="2"/>
      <c r="Q113" s="2"/>
      <c r="R113" s="2" t="str">
        <f>INDEX(quater_round(F111,J111,N111,R111),1,4)</f>
        <v>C71B0350</v>
      </c>
      <c r="S113" s="2"/>
      <c r="T113" s="2"/>
    </row>
    <row r="114" spans="1:20" ht="15.6" customHeight="1" x14ac:dyDescent="0.55000000000000004">
      <c r="A114" s="22"/>
      <c r="B114" s="58" t="s">
        <v>22</v>
      </c>
      <c r="C114" s="58"/>
      <c r="D114" s="58"/>
      <c r="E114" s="2"/>
      <c r="F114" s="2"/>
      <c r="G114" s="2" t="str">
        <f>INDEX(quater_round(G111,K111,O111,S111),1,1)</f>
        <v>25F7710F</v>
      </c>
      <c r="H114" s="2"/>
      <c r="I114" s="2"/>
      <c r="J114" s="2"/>
      <c r="K114" s="2" t="str">
        <f>INDEX(quater_round(G111,K111,O111,S111),1,2)</f>
        <v>5AC5D8E2</v>
      </c>
      <c r="L114" s="2"/>
      <c r="M114" s="2"/>
      <c r="N114" s="2"/>
      <c r="O114" s="2" t="str">
        <f>INDEX(quater_round(G111,K111,O111,S111),1,3)</f>
        <v>4F71B385</v>
      </c>
      <c r="P114" s="2"/>
      <c r="Q114" s="2"/>
      <c r="R114" s="2"/>
      <c r="S114" s="2" t="str">
        <f>INDEX(quater_round(G111,K111,O111,S111),1,4)</f>
        <v>F8B1EA57</v>
      </c>
      <c r="T114" s="2"/>
    </row>
    <row r="115" spans="1:20" ht="15.6" customHeight="1" x14ac:dyDescent="0.55000000000000004">
      <c r="A115" s="22"/>
      <c r="B115" s="58" t="s">
        <v>23</v>
      </c>
      <c r="C115" s="58"/>
      <c r="D115" s="58"/>
      <c r="E115" s="2"/>
      <c r="F115" s="2"/>
      <c r="G115" s="2"/>
      <c r="H115" s="2" t="str">
        <f>INDEX(quater_round(H111,L111,P111,T111),1,1)</f>
        <v>41A9BA8A</v>
      </c>
      <c r="I115" s="2"/>
      <c r="J115" s="2"/>
      <c r="K115" s="2"/>
      <c r="L115" s="2" t="str">
        <f>INDEX(quater_round(H111,L111,P111,T111),1,2)</f>
        <v>D0174C67</v>
      </c>
      <c r="M115" s="2"/>
      <c r="N115" s="2"/>
      <c r="O115" s="2"/>
      <c r="P115" s="2" t="str">
        <f>INDEX(quater_round(H111,L111,P111,T111),1,3)</f>
        <v>D9F1820E</v>
      </c>
      <c r="Q115" s="2"/>
      <c r="R115" s="2"/>
      <c r="S115" s="2"/>
      <c r="T115" s="2" t="str">
        <f>INDEX(quater_round(H111,L111,P111,T111),1,4)</f>
        <v>FB8DAF26</v>
      </c>
    </row>
    <row r="116" spans="1:20" ht="15.6" customHeight="1" x14ac:dyDescent="0.55000000000000004">
      <c r="A116" s="22"/>
      <c r="B116" s="58" t="s">
        <v>24</v>
      </c>
      <c r="C116" s="58"/>
      <c r="D116" s="58"/>
      <c r="E116" s="2" t="str">
        <f>INDEX(quater_round(E112,J113,O114,T115),1,1)</f>
        <v>49190A9A</v>
      </c>
      <c r="F116" s="2"/>
      <c r="G116" s="2"/>
      <c r="H116" s="2"/>
      <c r="I116" s="2"/>
      <c r="J116" s="2" t="str">
        <f>INDEX(quater_round(E112,J113,O114,T115),1,2)</f>
        <v>C9E455EF</v>
      </c>
      <c r="K116" s="2"/>
      <c r="L116" s="2"/>
      <c r="M116" s="2"/>
      <c r="N116" s="2"/>
      <c r="O116" s="2" t="str">
        <f>INDEX(quater_round(E112,J113,O114,T115),1,3)</f>
        <v>9A3F2835</v>
      </c>
      <c r="P116" s="2"/>
      <c r="Q116" s="2"/>
      <c r="R116" s="2"/>
      <c r="S116" s="2"/>
      <c r="T116" s="2" t="str">
        <f>INDEX(quater_round(E112,J113,O114,T115),1,4)</f>
        <v>C3F27BCF</v>
      </c>
    </row>
    <row r="117" spans="1:20" ht="15.6" customHeight="1" x14ac:dyDescent="0.55000000000000004">
      <c r="A117" s="22"/>
      <c r="B117" s="58" t="s">
        <v>25</v>
      </c>
      <c r="C117" s="58"/>
      <c r="D117" s="58"/>
      <c r="E117" s="2"/>
      <c r="F117" s="2" t="str">
        <f>INDEX(quater_round(F113,K114,P115,Q112),1,1)</f>
        <v>CD9F56D6</v>
      </c>
      <c r="G117" s="2"/>
      <c r="H117" s="2"/>
      <c r="I117" s="2"/>
      <c r="J117" s="2"/>
      <c r="K117" s="2" t="str">
        <f>INDEX(quater_round(F113,K114,P115,Q112),1,2)</f>
        <v>65C23E1D</v>
      </c>
      <c r="L117" s="2"/>
      <c r="M117" s="2"/>
      <c r="N117" s="2"/>
      <c r="O117" s="2"/>
      <c r="P117" s="2" t="str">
        <f>INDEX(quater_round(F113,K114,P115,Q112),1,3)</f>
        <v>8EFE171A</v>
      </c>
      <c r="Q117" s="2" t="str">
        <f>INDEX(quater_round(F113,K114,P115,Q112),1,4)</f>
        <v>224F7B5F</v>
      </c>
      <c r="R117" s="2"/>
      <c r="S117" s="2"/>
      <c r="T117" s="2"/>
    </row>
    <row r="118" spans="1:20" ht="15.6" customHeight="1" x14ac:dyDescent="0.55000000000000004">
      <c r="A118" s="22"/>
      <c r="B118" s="58" t="s">
        <v>26</v>
      </c>
      <c r="C118" s="58"/>
      <c r="D118" s="58"/>
      <c r="E118" s="2"/>
      <c r="F118" s="2"/>
      <c r="G118" s="2" t="str">
        <f>INDEX(quater_round(G114,L115,M112,R113),1,1)</f>
        <v>2DEFE178</v>
      </c>
      <c r="H118" s="2"/>
      <c r="I118" s="2"/>
      <c r="J118" s="2"/>
      <c r="K118" s="2"/>
      <c r="L118" s="2" t="str">
        <f>INDEX(quater_round(G114,L115,M112,R113),1,2)</f>
        <v>F2C20536</v>
      </c>
      <c r="M118" s="2" t="str">
        <f>INDEX(quater_round(G114,L115,M112,R113),1,3)</f>
        <v>5A04A008</v>
      </c>
      <c r="N118" s="2"/>
      <c r="O118" s="2"/>
      <c r="P118" s="2"/>
      <c r="Q118" s="2"/>
      <c r="R118" s="2" t="str">
        <f>INDEX(quater_round(G114,L115,M112,R113),1,4)</f>
        <v>C9D06D93</v>
      </c>
      <c r="S118" s="2"/>
      <c r="T118" s="2"/>
    </row>
    <row r="119" spans="1:20" ht="15.6" customHeight="1" x14ac:dyDescent="0.55000000000000004">
      <c r="A119" s="22"/>
      <c r="B119" s="58" t="s">
        <v>27</v>
      </c>
      <c r="C119" s="58"/>
      <c r="D119" s="58"/>
      <c r="E119" s="28"/>
      <c r="F119" s="28"/>
      <c r="G119" s="28"/>
      <c r="H119" s="28" t="str">
        <f>INDEX(quater_round(H115,I112,N113,S114),1,1)</f>
        <v>418FCCC9</v>
      </c>
      <c r="I119" s="28" t="str">
        <f>INDEX(quater_round(H115,I112,N113,S114),1,2)</f>
        <v>737300DD</v>
      </c>
      <c r="J119" s="28"/>
      <c r="K119" s="28"/>
      <c r="L119" s="28"/>
      <c r="M119" s="28"/>
      <c r="N119" s="28" t="str">
        <f>INDEX(quater_round(H115,I112,N113,S114),1,3)</f>
        <v>7AF49C8F</v>
      </c>
      <c r="O119" s="28"/>
      <c r="P119" s="28"/>
      <c r="Q119" s="28"/>
      <c r="R119" s="28"/>
      <c r="S119" s="28" t="str">
        <f>INDEX(quater_round(H115,I112,N113,S114),1,4)</f>
        <v>E3B505F9</v>
      </c>
      <c r="T119" s="28"/>
    </row>
    <row r="120" spans="1:20" ht="15.6" customHeight="1" x14ac:dyDescent="0.55000000000000004">
      <c r="A120" s="70"/>
      <c r="B120" s="70"/>
      <c r="C120" s="70"/>
      <c r="D120" s="70"/>
      <c r="E120" s="32" t="str">
        <f>E116</f>
        <v>49190A9A</v>
      </c>
      <c r="F120" s="32" t="str">
        <f>F117</f>
        <v>CD9F56D6</v>
      </c>
      <c r="G120" s="32" t="str">
        <f>G118</f>
        <v>2DEFE178</v>
      </c>
      <c r="H120" s="32" t="str">
        <f>H119</f>
        <v>418FCCC9</v>
      </c>
      <c r="I120" s="32" t="str">
        <f>I119</f>
        <v>737300DD</v>
      </c>
      <c r="J120" s="32" t="str">
        <f>J116</f>
        <v>C9E455EF</v>
      </c>
      <c r="K120" s="32" t="str">
        <f>K117</f>
        <v>65C23E1D</v>
      </c>
      <c r="L120" s="32" t="str">
        <f>L118</f>
        <v>F2C20536</v>
      </c>
      <c r="M120" s="32" t="str">
        <f>M118</f>
        <v>5A04A008</v>
      </c>
      <c r="N120" s="32" t="str">
        <f>N119</f>
        <v>7AF49C8F</v>
      </c>
      <c r="O120" s="32" t="str">
        <f>O116</f>
        <v>9A3F2835</v>
      </c>
      <c r="P120" s="32" t="str">
        <f>P117</f>
        <v>8EFE171A</v>
      </c>
      <c r="Q120" s="32" t="str">
        <f>Q117</f>
        <v>224F7B5F</v>
      </c>
      <c r="R120" s="32" t="str">
        <f>R118</f>
        <v>C9D06D93</v>
      </c>
      <c r="S120" s="32" t="str">
        <f>S119</f>
        <v>E3B505F9</v>
      </c>
      <c r="T120" s="32" t="str">
        <f>T116</f>
        <v>C3F27BCF</v>
      </c>
    </row>
    <row r="121" spans="1:20" ht="15.6" customHeight="1" thickBot="1" x14ac:dyDescent="0.6">
      <c r="A121" s="50"/>
      <c r="B121" s="50"/>
      <c r="C121" s="50"/>
      <c r="D121" s="50"/>
    </row>
    <row r="122" spans="1:20" ht="15.6" customHeight="1" thickBot="1" x14ac:dyDescent="0.6">
      <c r="A122" s="22"/>
      <c r="B122" s="22"/>
      <c r="C122" s="22"/>
      <c r="D122" s="22"/>
      <c r="E122" s="71" t="s">
        <v>42</v>
      </c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3"/>
    </row>
    <row r="123" spans="1:20" ht="15.6" customHeight="1" x14ac:dyDescent="0.55000000000000004">
      <c r="A123" s="22"/>
      <c r="B123" s="22"/>
      <c r="C123" s="22"/>
      <c r="D123" s="22"/>
      <c r="E123" s="14">
        <v>0</v>
      </c>
      <c r="F123" s="15">
        <v>1</v>
      </c>
      <c r="G123" s="15">
        <v>2</v>
      </c>
      <c r="H123" s="15">
        <v>3</v>
      </c>
      <c r="I123" s="15">
        <v>4</v>
      </c>
      <c r="J123" s="15">
        <v>5</v>
      </c>
      <c r="K123" s="15">
        <v>6</v>
      </c>
      <c r="L123" s="15">
        <v>7</v>
      </c>
      <c r="M123" s="15">
        <v>8</v>
      </c>
      <c r="N123" s="15">
        <v>9</v>
      </c>
      <c r="O123" s="15">
        <v>10</v>
      </c>
      <c r="P123" s="15">
        <v>11</v>
      </c>
      <c r="Q123" s="15">
        <v>12</v>
      </c>
      <c r="R123" s="15">
        <v>13</v>
      </c>
      <c r="S123" s="15">
        <v>14</v>
      </c>
      <c r="T123" s="16">
        <v>15</v>
      </c>
    </row>
    <row r="124" spans="1:20" ht="15.6" customHeight="1" thickBot="1" x14ac:dyDescent="0.6">
      <c r="A124" s="22"/>
      <c r="B124" s="22"/>
      <c r="C124" s="22"/>
      <c r="D124" s="22"/>
      <c r="E124" s="29" t="str" cm="1">
        <f t="array" ref="E124:T124">E120:T120</f>
        <v>49190A9A</v>
      </c>
      <c r="F124" s="30" t="str">
        <v>CD9F56D6</v>
      </c>
      <c r="G124" s="30" t="str">
        <v>2DEFE178</v>
      </c>
      <c r="H124" s="30" t="str">
        <v>418FCCC9</v>
      </c>
      <c r="I124" s="30" t="str">
        <v>737300DD</v>
      </c>
      <c r="J124" s="30" t="str">
        <v>C9E455EF</v>
      </c>
      <c r="K124" s="30" t="str">
        <v>65C23E1D</v>
      </c>
      <c r="L124" s="30" t="str">
        <v>F2C20536</v>
      </c>
      <c r="M124" s="30" t="str">
        <v>5A04A008</v>
      </c>
      <c r="N124" s="30" t="str">
        <v>7AF49C8F</v>
      </c>
      <c r="O124" s="30" t="str">
        <v>9A3F2835</v>
      </c>
      <c r="P124" s="30" t="str">
        <v>8EFE171A</v>
      </c>
      <c r="Q124" s="30" t="str">
        <v>224F7B5F</v>
      </c>
      <c r="R124" s="30" t="str">
        <v>C9D06D93</v>
      </c>
      <c r="S124" s="30" t="str">
        <v>E3B505F9</v>
      </c>
      <c r="T124" s="31" t="str">
        <v>C3F27BCF</v>
      </c>
    </row>
    <row r="125" spans="1:20" ht="15.6" customHeight="1" x14ac:dyDescent="0.55000000000000004">
      <c r="A125" s="22"/>
      <c r="B125" s="58" t="s">
        <v>20</v>
      </c>
      <c r="C125" s="58"/>
      <c r="D125" s="58"/>
      <c r="E125" s="2" t="str">
        <f>INDEX(quater_round(E124,I124,M124,Q124),1,1)</f>
        <v>A06D770C</v>
      </c>
      <c r="F125" s="2"/>
      <c r="G125" s="2"/>
      <c r="H125" s="2"/>
      <c r="I125" s="2" t="str">
        <f>INDEX(quater_round(E124,I124,M124,Q124),1,2)</f>
        <v>FB328779</v>
      </c>
      <c r="J125" s="2"/>
      <c r="K125" s="2"/>
      <c r="L125" s="2"/>
      <c r="M125" s="2" t="str">
        <f>INDEX(quater_round(E124,I124,M124,Q124),1,3)</f>
        <v>10170E9B</v>
      </c>
      <c r="N125" s="2"/>
      <c r="O125" s="2"/>
      <c r="P125" s="2"/>
      <c r="Q125" s="2" t="str">
        <f>INDEX(quater_round(E124,I124,M124,Q124),1,4)</f>
        <v>45E9CFD0</v>
      </c>
      <c r="R125" s="2"/>
      <c r="S125" s="2"/>
      <c r="T125" s="2"/>
    </row>
    <row r="126" spans="1:20" ht="15.6" customHeight="1" x14ac:dyDescent="0.55000000000000004">
      <c r="A126" s="22"/>
      <c r="B126" s="58" t="s">
        <v>21</v>
      </c>
      <c r="C126" s="58"/>
      <c r="D126" s="58"/>
      <c r="E126" s="2"/>
      <c r="F126" s="2" t="str">
        <f>INDEX(quater_round(F124,J124,N124,R124),1,1)</f>
        <v>82748C1F</v>
      </c>
      <c r="G126" s="2"/>
      <c r="H126" s="2"/>
      <c r="I126" s="2"/>
      <c r="J126" s="2" t="str">
        <f>INDEX(quater_round(F124,J124,N124,R124),1,2)</f>
        <v>F6CC3FDA</v>
      </c>
      <c r="K126" s="2"/>
      <c r="L126" s="2"/>
      <c r="M126" s="2"/>
      <c r="N126" s="2" t="str">
        <f>INDEX(quater_round(F124,J124,N124,R124),1,3)</f>
        <v>5F1D4725</v>
      </c>
      <c r="O126" s="2"/>
      <c r="P126" s="2"/>
      <c r="Q126" s="2"/>
      <c r="R126" s="2" t="str">
        <f>INDEX(quater_round(F124,J124,N124,R124),1,4)</f>
        <v>22D24C43</v>
      </c>
      <c r="S126" s="2"/>
      <c r="T126" s="2"/>
    </row>
    <row r="127" spans="1:20" ht="15.6" customHeight="1" x14ac:dyDescent="0.55000000000000004">
      <c r="A127" s="22"/>
      <c r="B127" s="58" t="s">
        <v>22</v>
      </c>
      <c r="C127" s="58"/>
      <c r="D127" s="58"/>
      <c r="E127" s="2"/>
      <c r="F127" s="2"/>
      <c r="G127" s="2" t="str">
        <f>INDEX(quater_round(G124,K124,O124,S124),1,1)</f>
        <v>2E143CAB</v>
      </c>
      <c r="H127" s="2"/>
      <c r="I127" s="2"/>
      <c r="J127" s="2"/>
      <c r="K127" s="2" t="str">
        <f>INDEX(quater_round(G124,K124,O124,S124),1,2)</f>
        <v>4D2CB35B</v>
      </c>
      <c r="L127" s="2"/>
      <c r="M127" s="2"/>
      <c r="N127" s="2"/>
      <c r="O127" s="2" t="str">
        <f>INDEX(quater_round(G124,K124,O124,S124),1,3)</f>
        <v>2CF84470</v>
      </c>
      <c r="P127" s="2"/>
      <c r="Q127" s="2"/>
      <c r="R127" s="2"/>
      <c r="S127" s="2" t="str">
        <f>INDEX(quater_round(G124,K124,O124,S124),1,4)</f>
        <v>784CAC34</v>
      </c>
      <c r="T127" s="2"/>
    </row>
    <row r="128" spans="1:20" ht="15.6" customHeight="1" x14ac:dyDescent="0.55000000000000004">
      <c r="A128" s="22"/>
      <c r="B128" s="58" t="s">
        <v>23</v>
      </c>
      <c r="C128" s="58"/>
      <c r="D128" s="58"/>
      <c r="E128" s="2"/>
      <c r="F128" s="2"/>
      <c r="G128" s="2"/>
      <c r="H128" s="2" t="str">
        <f>INDEX(quater_round(H124,L124,P124,T124),1,1)</f>
        <v>050A8EBD</v>
      </c>
      <c r="I128" s="2"/>
      <c r="J128" s="2"/>
      <c r="K128" s="2"/>
      <c r="L128" s="2" t="str">
        <f>INDEX(quater_round(H124,L124,P124,T124),1,2)</f>
        <v>8848E951</v>
      </c>
      <c r="M128" s="2"/>
      <c r="N128" s="2"/>
      <c r="O128" s="2"/>
      <c r="P128" s="2" t="str">
        <f>INDEX(quater_round(H124,L124,P124,T124),1,3)</f>
        <v>73A82D6C</v>
      </c>
      <c r="Q128" s="2"/>
      <c r="R128" s="2"/>
      <c r="S128" s="2"/>
      <c r="T128" s="2" t="str">
        <f>INDEX(quater_round(H124,L124,P124,T124),1,4)</f>
        <v>3A791EAF</v>
      </c>
    </row>
    <row r="129" spans="1:20" ht="15.6" customHeight="1" x14ac:dyDescent="0.55000000000000004">
      <c r="A129" s="22"/>
      <c r="B129" s="58" t="s">
        <v>24</v>
      </c>
      <c r="C129" s="58"/>
      <c r="D129" s="58"/>
      <c r="E129" s="2" t="str">
        <f>INDEX(quater_round(E125,J126,O127,T128),1,1)</f>
        <v>7420591E</v>
      </c>
      <c r="F129" s="2"/>
      <c r="G129" s="2"/>
      <c r="H129" s="2"/>
      <c r="I129" s="2"/>
      <c r="J129" s="2" t="str">
        <f>INDEX(quater_round(E125,J126,O127,T128),1,2)</f>
        <v>E8795A71</v>
      </c>
      <c r="K129" s="2"/>
      <c r="L129" s="2"/>
      <c r="M129" s="2"/>
      <c r="N129" s="2"/>
      <c r="O129" s="2" t="str">
        <f>INDEX(quater_round(E125,J126,O127,T128),1,3)</f>
        <v>3F36508C</v>
      </c>
      <c r="P129" s="2"/>
      <c r="Q129" s="2"/>
      <c r="R129" s="2"/>
      <c r="S129" s="2"/>
      <c r="T129" s="2" t="str">
        <f>INDEX(quater_round(E125,J126,O127,T128),1,4)</f>
        <v>69F45EDC</v>
      </c>
    </row>
    <row r="130" spans="1:20" ht="15.6" customHeight="1" x14ac:dyDescent="0.55000000000000004">
      <c r="A130" s="22"/>
      <c r="B130" s="58" t="s">
        <v>25</v>
      </c>
      <c r="C130" s="58"/>
      <c r="D130" s="58"/>
      <c r="E130" s="2"/>
      <c r="F130" s="2" t="str">
        <f>INDEX(quater_round(F126,K127,P128,Q125),1,1)</f>
        <v>AFF03211</v>
      </c>
      <c r="G130" s="2"/>
      <c r="H130" s="2"/>
      <c r="I130" s="2"/>
      <c r="J130" s="2"/>
      <c r="K130" s="2" t="str">
        <f>INDEX(quater_round(F126,K127,P128,Q125),1,2)</f>
        <v>A2F1C22F</v>
      </c>
      <c r="L130" s="2"/>
      <c r="M130" s="2"/>
      <c r="N130" s="2"/>
      <c r="O130" s="2"/>
      <c r="P130" s="2" t="str">
        <f>INDEX(quater_round(F126,K127,P128,Q125),1,3)</f>
        <v>BF0B1113</v>
      </c>
      <c r="Q130" s="2" t="str">
        <f>INDEX(quater_round(F126,K127,P128,Q125),1,4)</f>
        <v>5AB8595F</v>
      </c>
      <c r="R130" s="2"/>
      <c r="S130" s="2"/>
      <c r="T130" s="2"/>
    </row>
    <row r="131" spans="1:20" ht="15.6" customHeight="1" x14ac:dyDescent="0.55000000000000004">
      <c r="A131" s="22"/>
      <c r="B131" s="58" t="s">
        <v>26</v>
      </c>
      <c r="C131" s="58"/>
      <c r="D131" s="58"/>
      <c r="E131" s="2"/>
      <c r="F131" s="2"/>
      <c r="G131" s="2" t="str">
        <f>INDEX(quater_round(G127,L128,M125,R126),1,1)</f>
        <v>9B04E515</v>
      </c>
      <c r="H131" s="2"/>
      <c r="I131" s="2"/>
      <c r="J131" s="2"/>
      <c r="K131" s="2"/>
      <c r="L131" s="2" t="str">
        <f>INDEX(quater_round(G127,L128,M125,R126),1,2)</f>
        <v>F7C082E8</v>
      </c>
      <c r="M131" s="2" t="str">
        <f>INDEX(quater_round(G127,L128,M125,R126),1,3)</f>
        <v>35483E1C</v>
      </c>
      <c r="N131" s="2"/>
      <c r="O131" s="2"/>
      <c r="P131" s="2"/>
      <c r="Q131" s="2"/>
      <c r="R131" s="2" t="str">
        <f>INDEX(quater_round(G127,L128,M125,R126),1,4)</f>
        <v>BB719AF2</v>
      </c>
      <c r="S131" s="2"/>
      <c r="T131" s="2"/>
    </row>
    <row r="132" spans="1:20" ht="15.6" customHeight="1" x14ac:dyDescent="0.55000000000000004">
      <c r="A132" s="22"/>
      <c r="B132" s="58" t="s">
        <v>27</v>
      </c>
      <c r="C132" s="58"/>
      <c r="D132" s="58"/>
      <c r="E132" s="28"/>
      <c r="F132" s="28"/>
      <c r="G132" s="28"/>
      <c r="H132" s="28" t="str">
        <f>INDEX(quater_round(H128,I125,N126,S127),1,1)</f>
        <v>D3CC1458</v>
      </c>
      <c r="I132" s="28" t="str">
        <f>INDEX(quater_round(H128,I125,N126,S127),1,2)</f>
        <v>028B6E9A</v>
      </c>
      <c r="J132" s="28"/>
      <c r="K132" s="28"/>
      <c r="L132" s="28"/>
      <c r="M132" s="28"/>
      <c r="N132" s="28" t="str">
        <f>INDEX(quater_round(H128,I125,N126,S127),1,3)</f>
        <v>E78BE8FF</v>
      </c>
      <c r="O132" s="28"/>
      <c r="P132" s="28"/>
      <c r="Q132" s="28"/>
      <c r="R132" s="28"/>
      <c r="S132" s="28" t="str">
        <f>INDEX(quater_round(H128,I125,N126,S127),1,4)</f>
        <v>CE6C2969</v>
      </c>
      <c r="T132" s="28"/>
    </row>
    <row r="133" spans="1:20" ht="15.6" customHeight="1" x14ac:dyDescent="0.55000000000000004">
      <c r="A133" s="70"/>
      <c r="B133" s="70"/>
      <c r="C133" s="70"/>
      <c r="D133" s="70"/>
      <c r="E133" s="32" t="str">
        <f>E129</f>
        <v>7420591E</v>
      </c>
      <c r="F133" s="32" t="str">
        <f>F130</f>
        <v>AFF03211</v>
      </c>
      <c r="G133" s="32" t="str">
        <f>G131</f>
        <v>9B04E515</v>
      </c>
      <c r="H133" s="32" t="str">
        <f>H132</f>
        <v>D3CC1458</v>
      </c>
      <c r="I133" s="32" t="str">
        <f>I132</f>
        <v>028B6E9A</v>
      </c>
      <c r="J133" s="32" t="str">
        <f>J129</f>
        <v>E8795A71</v>
      </c>
      <c r="K133" s="32" t="str">
        <f>K130</f>
        <v>A2F1C22F</v>
      </c>
      <c r="L133" s="32" t="str">
        <f>L131</f>
        <v>F7C082E8</v>
      </c>
      <c r="M133" s="32" t="str">
        <f>M131</f>
        <v>35483E1C</v>
      </c>
      <c r="N133" s="32" t="str">
        <f>N132</f>
        <v>E78BE8FF</v>
      </c>
      <c r="O133" s="32" t="str">
        <f>O129</f>
        <v>3F36508C</v>
      </c>
      <c r="P133" s="32" t="str">
        <f>P130</f>
        <v>BF0B1113</v>
      </c>
      <c r="Q133" s="32" t="str">
        <f>Q130</f>
        <v>5AB8595F</v>
      </c>
      <c r="R133" s="32" t="str">
        <f>R131</f>
        <v>BB719AF2</v>
      </c>
      <c r="S133" s="32" t="str">
        <f>S132</f>
        <v>CE6C2969</v>
      </c>
      <c r="T133" s="32" t="str">
        <f>T129</f>
        <v>69F45EDC</v>
      </c>
    </row>
    <row r="134" spans="1:20" ht="15.6" customHeight="1" thickBot="1" x14ac:dyDescent="0.6">
      <c r="A134" s="50"/>
      <c r="B134" s="50"/>
      <c r="C134" s="50"/>
      <c r="D134" s="50"/>
    </row>
    <row r="135" spans="1:20" ht="15.6" customHeight="1" thickBot="1" x14ac:dyDescent="0.6">
      <c r="A135" s="22"/>
      <c r="B135" s="22"/>
      <c r="C135" s="22"/>
      <c r="D135" s="22"/>
      <c r="E135" s="71" t="s">
        <v>43</v>
      </c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3"/>
    </row>
    <row r="136" spans="1:20" ht="15.6" customHeight="1" x14ac:dyDescent="0.55000000000000004">
      <c r="A136" s="22"/>
      <c r="B136" s="22"/>
      <c r="C136" s="22"/>
      <c r="D136" s="22"/>
      <c r="E136" s="14">
        <v>0</v>
      </c>
      <c r="F136" s="15">
        <v>1</v>
      </c>
      <c r="G136" s="15">
        <v>2</v>
      </c>
      <c r="H136" s="15">
        <v>3</v>
      </c>
      <c r="I136" s="15">
        <v>4</v>
      </c>
      <c r="J136" s="15">
        <v>5</v>
      </c>
      <c r="K136" s="15">
        <v>6</v>
      </c>
      <c r="L136" s="15">
        <v>7</v>
      </c>
      <c r="M136" s="15">
        <v>8</v>
      </c>
      <c r="N136" s="15">
        <v>9</v>
      </c>
      <c r="O136" s="15">
        <v>10</v>
      </c>
      <c r="P136" s="15">
        <v>11</v>
      </c>
      <c r="Q136" s="15">
        <v>12</v>
      </c>
      <c r="R136" s="15">
        <v>13</v>
      </c>
      <c r="S136" s="15">
        <v>14</v>
      </c>
      <c r="T136" s="16">
        <v>15</v>
      </c>
    </row>
    <row r="137" spans="1:20" ht="15.6" customHeight="1" thickBot="1" x14ac:dyDescent="0.6">
      <c r="A137" s="22"/>
      <c r="B137" s="22"/>
      <c r="C137" s="22"/>
      <c r="D137" s="22"/>
      <c r="E137" s="29" t="str" cm="1">
        <f t="array" ref="E137:T137">E133:T133</f>
        <v>7420591E</v>
      </c>
      <c r="F137" s="30" t="str">
        <v>AFF03211</v>
      </c>
      <c r="G137" s="30" t="str">
        <v>9B04E515</v>
      </c>
      <c r="H137" s="30" t="str">
        <v>D3CC1458</v>
      </c>
      <c r="I137" s="30" t="str">
        <v>028B6E9A</v>
      </c>
      <c r="J137" s="30" t="str">
        <v>E8795A71</v>
      </c>
      <c r="K137" s="30" t="str">
        <v>A2F1C22F</v>
      </c>
      <c r="L137" s="30" t="str">
        <v>F7C082E8</v>
      </c>
      <c r="M137" s="30" t="str">
        <v>35483E1C</v>
      </c>
      <c r="N137" s="30" t="str">
        <v>E78BE8FF</v>
      </c>
      <c r="O137" s="30" t="str">
        <v>3F36508C</v>
      </c>
      <c r="P137" s="30" t="str">
        <v>BF0B1113</v>
      </c>
      <c r="Q137" s="30" t="str">
        <v>5AB8595F</v>
      </c>
      <c r="R137" s="30" t="str">
        <v>BB719AF2</v>
      </c>
      <c r="S137" s="30" t="str">
        <v>CE6C2969</v>
      </c>
      <c r="T137" s="31" t="str">
        <v>69F45EDC</v>
      </c>
    </row>
    <row r="138" spans="1:20" ht="15.6" customHeight="1" x14ac:dyDescent="0.55000000000000004">
      <c r="A138" s="22"/>
      <c r="B138" s="58" t="s">
        <v>20</v>
      </c>
      <c r="C138" s="58"/>
      <c r="D138" s="58"/>
      <c r="E138" s="2" t="str">
        <f>INDEX(quater_round(E137,I137,M137,Q137),1,1)</f>
        <v>B6F72522</v>
      </c>
      <c r="F138" s="2"/>
      <c r="G138" s="2"/>
      <c r="H138" s="2"/>
      <c r="I138" s="2" t="str">
        <f>INDEX(quater_round(E137,I137,M137,Q137),1,2)</f>
        <v>39E31ED2</v>
      </c>
      <c r="J138" s="2"/>
      <c r="K138" s="2"/>
      <c r="L138" s="2"/>
      <c r="M138" s="2" t="str">
        <f>INDEX(quater_round(E137,I137,M137,Q137),1,3)</f>
        <v>E4389B57</v>
      </c>
      <c r="N138" s="2"/>
      <c r="O138" s="2"/>
      <c r="P138" s="2"/>
      <c r="Q138" s="2" t="str">
        <f>INDEX(quater_round(E137,I137,M137,Q137),1,4)</f>
        <v>10093128</v>
      </c>
      <c r="R138" s="2"/>
      <c r="S138" s="2"/>
      <c r="T138" s="2"/>
    </row>
    <row r="139" spans="1:20" ht="15.6" customHeight="1" x14ac:dyDescent="0.55000000000000004">
      <c r="A139" s="22"/>
      <c r="B139" s="58" t="s">
        <v>21</v>
      </c>
      <c r="C139" s="58"/>
      <c r="D139" s="58"/>
      <c r="E139" s="2"/>
      <c r="F139" s="2" t="str">
        <f>INDEX(quater_round(F137,J137,N137,R137),1,1)</f>
        <v>EDCFEDDA</v>
      </c>
      <c r="G139" s="2"/>
      <c r="H139" s="2"/>
      <c r="I139" s="2"/>
      <c r="J139" s="2" t="str">
        <f>INDEX(quater_round(F137,J137,N137,R137),1,2)</f>
        <v>56572574</v>
      </c>
      <c r="K139" s="2"/>
      <c r="L139" s="2"/>
      <c r="M139" s="2"/>
      <c r="N139" s="2" t="str">
        <f>INDEX(quater_round(F137,J137,N137,R137),1,3)</f>
        <v>BDCACF12</v>
      </c>
      <c r="O139" s="2"/>
      <c r="P139" s="2"/>
      <c r="Q139" s="2"/>
      <c r="R139" s="2" t="str">
        <f>INDEX(quater_round(F137,J137,N137,R137),1,4)</f>
        <v>BFCEC2FB</v>
      </c>
      <c r="S139" s="2"/>
      <c r="T139" s="2"/>
    </row>
    <row r="140" spans="1:20" ht="15.6" customHeight="1" x14ac:dyDescent="0.55000000000000004">
      <c r="A140" s="22"/>
      <c r="B140" s="58" t="s">
        <v>22</v>
      </c>
      <c r="C140" s="58"/>
      <c r="D140" s="58"/>
      <c r="E140" s="2"/>
      <c r="F140" s="2"/>
      <c r="G140" s="2" t="str">
        <f>INDEX(quater_round(G137,K137,O137,S137),1,1)</f>
        <v>96573E3D</v>
      </c>
      <c r="H140" s="2"/>
      <c r="I140" s="2"/>
      <c r="J140" s="2"/>
      <c r="K140" s="2" t="str">
        <f>INDEX(quater_round(G137,K137,O137,S137),1,2)</f>
        <v>28BEE388</v>
      </c>
      <c r="L140" s="2"/>
      <c r="M140" s="2"/>
      <c r="N140" s="2"/>
      <c r="O140" s="2" t="str">
        <f>INDEX(quater_round(G137,K137,O137,S137),1,3)</f>
        <v>4831EB3E</v>
      </c>
      <c r="P140" s="2"/>
      <c r="Q140" s="2"/>
      <c r="R140" s="2"/>
      <c r="S140" s="2" t="str">
        <f>INDEX(quater_round(G137,K137,O137,S137),1,4)</f>
        <v>7ACDA718</v>
      </c>
      <c r="T140" s="2"/>
    </row>
    <row r="141" spans="1:20" ht="15.6" customHeight="1" x14ac:dyDescent="0.55000000000000004">
      <c r="A141" s="22"/>
      <c r="B141" s="58" t="s">
        <v>23</v>
      </c>
      <c r="C141" s="58"/>
      <c r="D141" s="58"/>
      <c r="E141" s="2"/>
      <c r="F141" s="2"/>
      <c r="G141" s="2"/>
      <c r="H141" s="2" t="str">
        <f>INDEX(quater_round(H137,L137,P137,T137),1,1)</f>
        <v>3EA2CF36</v>
      </c>
      <c r="I141" s="2"/>
      <c r="J141" s="2"/>
      <c r="K141" s="2"/>
      <c r="L141" s="2" t="str">
        <f>INDEX(quater_round(H137,L137,P137,T137),1,2)</f>
        <v>019ABA5A</v>
      </c>
      <c r="M141" s="2"/>
      <c r="N141" s="2"/>
      <c r="O141" s="2"/>
      <c r="P141" s="2" t="str">
        <f>INDEX(quater_round(H137,L137,P137,T137),1,3)</f>
        <v>C7150282</v>
      </c>
      <c r="Q141" s="2"/>
      <c r="R141" s="2"/>
      <c r="S141" s="2"/>
      <c r="T141" s="2" t="str">
        <f>INDEX(quater_round(H137,L137,P137,T137),1,4)</f>
        <v>3E6D4EF7</v>
      </c>
    </row>
    <row r="142" spans="1:20" ht="15.6" customHeight="1" x14ac:dyDescent="0.55000000000000004">
      <c r="A142" s="22"/>
      <c r="B142" s="58" t="s">
        <v>24</v>
      </c>
      <c r="C142" s="58"/>
      <c r="D142" s="58"/>
      <c r="E142" s="2" t="str">
        <f>INDEX(quater_round(E138,J139,O140,T141),1,1)</f>
        <v>50FF9C42</v>
      </c>
      <c r="F142" s="2"/>
      <c r="G142" s="2"/>
      <c r="H142" s="2"/>
      <c r="I142" s="2"/>
      <c r="J142" s="2" t="str">
        <f>INDEX(quater_round(E138,J139,O140,T141),1,2)</f>
        <v>79970CD4</v>
      </c>
      <c r="K142" s="2"/>
      <c r="L142" s="2"/>
      <c r="M142" s="2"/>
      <c r="N142" s="2"/>
      <c r="O142" s="2" t="str">
        <f>INDEX(quater_round(E138,J139,O140,T141),1,3)</f>
        <v>EB427FB5</v>
      </c>
      <c r="P142" s="2"/>
      <c r="Q142" s="2"/>
      <c r="R142" s="2"/>
      <c r="S142" s="2"/>
      <c r="T142" s="2" t="str">
        <f>INDEX(quater_round(E138,J139,O140,T141),1,4)</f>
        <v>9EAF6154</v>
      </c>
    </row>
    <row r="143" spans="1:20" ht="15.6" customHeight="1" x14ac:dyDescent="0.55000000000000004">
      <c r="A143" s="22"/>
      <c r="B143" s="58" t="s">
        <v>25</v>
      </c>
      <c r="C143" s="58"/>
      <c r="D143" s="58"/>
      <c r="E143" s="2"/>
      <c r="F143" s="2" t="str">
        <f>INDEX(quater_round(F139,K140,P141,Q138),1,1)</f>
        <v>3536EA60</v>
      </c>
      <c r="G143" s="2"/>
      <c r="H143" s="2"/>
      <c r="I143" s="2"/>
      <c r="J143" s="2"/>
      <c r="K143" s="2" t="str">
        <f>INDEX(quater_round(F139,K140,P141,Q138),1,2)</f>
        <v>71F4101D</v>
      </c>
      <c r="L143" s="2"/>
      <c r="M143" s="2"/>
      <c r="N143" s="2"/>
      <c r="O143" s="2"/>
      <c r="P143" s="2" t="str">
        <f>INDEX(quater_round(F139,K140,P141,Q138),1,3)</f>
        <v>244BF0DE</v>
      </c>
      <c r="Q143" s="2" t="str">
        <f>INDEX(quater_round(F139,K140,P141,Q138),1,4)</f>
        <v>7CECE7D5</v>
      </c>
      <c r="R143" s="2"/>
      <c r="S143" s="2"/>
      <c r="T143" s="2"/>
    </row>
    <row r="144" spans="1:20" ht="15.6" customHeight="1" x14ac:dyDescent="0.55000000000000004">
      <c r="A144" s="22"/>
      <c r="B144" s="58" t="s">
        <v>26</v>
      </c>
      <c r="C144" s="58"/>
      <c r="D144" s="58"/>
      <c r="E144" s="2"/>
      <c r="F144" s="2"/>
      <c r="G144" s="2" t="str">
        <f>INDEX(quater_round(G140,L141,M138,R139),1,1)</f>
        <v>7F8EBA8A</v>
      </c>
      <c r="H144" s="2"/>
      <c r="I144" s="2"/>
      <c r="J144" s="2"/>
      <c r="K144" s="2"/>
      <c r="L144" s="2" t="str">
        <f>INDEX(quater_round(G140,L141,M138,R139),1,2)</f>
        <v>55DC9473</v>
      </c>
      <c r="M144" s="2" t="str">
        <f>INDEX(quater_round(G140,L141,M138,R139),1,3)</f>
        <v>013778DB</v>
      </c>
      <c r="N144" s="2"/>
      <c r="O144" s="2"/>
      <c r="P144" s="2"/>
      <c r="Q144" s="2"/>
      <c r="R144" s="2" t="str">
        <f>INDEX(quater_round(G140,L141,M138,R139),1,4)</f>
        <v>E292B545</v>
      </c>
      <c r="S144" s="2"/>
      <c r="T144" s="2"/>
    </row>
    <row r="145" spans="1:20" ht="15.6" customHeight="1" x14ac:dyDescent="0.55000000000000004">
      <c r="A145" s="22"/>
      <c r="B145" s="58" t="s">
        <v>27</v>
      </c>
      <c r="C145" s="58"/>
      <c r="D145" s="58"/>
      <c r="E145" s="28"/>
      <c r="F145" s="28"/>
      <c r="G145" s="28"/>
      <c r="H145" s="28" t="str">
        <f>INDEX(quater_round(H141,I138,N139,S140),1,1)</f>
        <v>157E71FB</v>
      </c>
      <c r="I145" s="28" t="str">
        <f>INDEX(quater_round(H141,I138,N139,S140),1,2)</f>
        <v>DB03A2F4</v>
      </c>
      <c r="J145" s="28"/>
      <c r="K145" s="28"/>
      <c r="L145" s="28"/>
      <c r="M145" s="28"/>
      <c r="N145" s="28" t="str">
        <f>INDEX(quater_round(H141,I138,N139,S140),1,3)</f>
        <v>754E84B6</v>
      </c>
      <c r="O145" s="28"/>
      <c r="P145" s="28"/>
      <c r="Q145" s="28"/>
      <c r="R145" s="28"/>
      <c r="S145" s="28" t="str">
        <f>INDEX(quater_round(H141,I138,N139,S140),1,4)</f>
        <v>6E73B35C</v>
      </c>
      <c r="T145" s="28"/>
    </row>
    <row r="146" spans="1:20" ht="15.6" customHeight="1" x14ac:dyDescent="0.55000000000000004">
      <c r="A146" s="70"/>
      <c r="B146" s="70"/>
      <c r="C146" s="70"/>
      <c r="D146" s="70"/>
      <c r="E146" s="32" t="str">
        <f>E142</f>
        <v>50FF9C42</v>
      </c>
      <c r="F146" s="32" t="str">
        <f>F143</f>
        <v>3536EA60</v>
      </c>
      <c r="G146" s="32" t="str">
        <f>G144</f>
        <v>7F8EBA8A</v>
      </c>
      <c r="H146" s="32" t="str">
        <f>H145</f>
        <v>157E71FB</v>
      </c>
      <c r="I146" s="32" t="str">
        <f>I145</f>
        <v>DB03A2F4</v>
      </c>
      <c r="J146" s="32" t="str">
        <f>J142</f>
        <v>79970CD4</v>
      </c>
      <c r="K146" s="32" t="str">
        <f>K143</f>
        <v>71F4101D</v>
      </c>
      <c r="L146" s="32" t="str">
        <f>L144</f>
        <v>55DC9473</v>
      </c>
      <c r="M146" s="32" t="str">
        <f>M144</f>
        <v>013778DB</v>
      </c>
      <c r="N146" s="32" t="str">
        <f>N145</f>
        <v>754E84B6</v>
      </c>
      <c r="O146" s="32" t="str">
        <f>O142</f>
        <v>EB427FB5</v>
      </c>
      <c r="P146" s="32" t="str">
        <f>P143</f>
        <v>244BF0DE</v>
      </c>
      <c r="Q146" s="32" t="str">
        <f>Q143</f>
        <v>7CECE7D5</v>
      </c>
      <c r="R146" s="32" t="str">
        <f>R144</f>
        <v>E292B545</v>
      </c>
      <c r="S146" s="32" t="str">
        <f>S145</f>
        <v>6E73B35C</v>
      </c>
      <c r="T146" s="32" t="str">
        <f>T142</f>
        <v>9EAF6154</v>
      </c>
    </row>
    <row r="147" spans="1:20" ht="15.6" customHeight="1" thickBot="1" x14ac:dyDescent="0.6">
      <c r="A147" s="50"/>
      <c r="B147" s="50"/>
      <c r="C147" s="50"/>
      <c r="D147" s="50"/>
    </row>
    <row r="148" spans="1:20" ht="15.6" customHeight="1" thickBot="1" x14ac:dyDescent="0.6">
      <c r="A148" s="22"/>
      <c r="B148" s="22"/>
      <c r="C148" s="22"/>
      <c r="D148" s="22"/>
      <c r="E148" s="71" t="s">
        <v>44</v>
      </c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3"/>
    </row>
    <row r="149" spans="1:20" ht="15.6" customHeight="1" x14ac:dyDescent="0.55000000000000004">
      <c r="A149" s="22"/>
      <c r="B149" s="22"/>
      <c r="C149" s="22"/>
      <c r="D149" s="22"/>
      <c r="E149" s="14">
        <v>0</v>
      </c>
      <c r="F149" s="15">
        <v>1</v>
      </c>
      <c r="G149" s="15">
        <v>2</v>
      </c>
      <c r="H149" s="15">
        <v>3</v>
      </c>
      <c r="I149" s="15">
        <v>4</v>
      </c>
      <c r="J149" s="15">
        <v>5</v>
      </c>
      <c r="K149" s="15">
        <v>6</v>
      </c>
      <c r="L149" s="15">
        <v>7</v>
      </c>
      <c r="M149" s="15">
        <v>8</v>
      </c>
      <c r="N149" s="15">
        <v>9</v>
      </c>
      <c r="O149" s="15">
        <v>10</v>
      </c>
      <c r="P149" s="15">
        <v>11</v>
      </c>
      <c r="Q149" s="15">
        <v>12</v>
      </c>
      <c r="R149" s="15">
        <v>13</v>
      </c>
      <c r="S149" s="15">
        <v>14</v>
      </c>
      <c r="T149" s="16">
        <v>15</v>
      </c>
    </row>
    <row r="150" spans="1:20" ht="15.6" customHeight="1" thickBot="1" x14ac:dyDescent="0.6">
      <c r="A150" s="22"/>
      <c r="B150" s="22"/>
      <c r="C150" s="22"/>
      <c r="D150" s="22"/>
      <c r="E150" s="29" t="str" cm="1">
        <f t="array" ref="E150:T150">E146:T146</f>
        <v>50FF9C42</v>
      </c>
      <c r="F150" s="30" t="str">
        <v>3536EA60</v>
      </c>
      <c r="G150" s="30" t="str">
        <v>7F8EBA8A</v>
      </c>
      <c r="H150" s="30" t="str">
        <v>157E71FB</v>
      </c>
      <c r="I150" s="30" t="str">
        <v>DB03A2F4</v>
      </c>
      <c r="J150" s="30" t="str">
        <v>79970CD4</v>
      </c>
      <c r="K150" s="30" t="str">
        <v>71F4101D</v>
      </c>
      <c r="L150" s="30" t="str">
        <v>55DC9473</v>
      </c>
      <c r="M150" s="30" t="str">
        <v>013778DB</v>
      </c>
      <c r="N150" s="30" t="str">
        <v>754E84B6</v>
      </c>
      <c r="O150" s="30" t="str">
        <v>EB427FB5</v>
      </c>
      <c r="P150" s="30" t="str">
        <v>244BF0DE</v>
      </c>
      <c r="Q150" s="30" t="str">
        <v>7CECE7D5</v>
      </c>
      <c r="R150" s="30" t="str">
        <v>E292B545</v>
      </c>
      <c r="S150" s="30" t="str">
        <v>6E73B35C</v>
      </c>
      <c r="T150" s="31" t="str">
        <v>9EAF6154</v>
      </c>
    </row>
    <row r="151" spans="1:20" ht="15.6" customHeight="1" x14ac:dyDescent="0.55000000000000004">
      <c r="A151" s="22"/>
      <c r="B151" s="58" t="s">
        <v>20</v>
      </c>
      <c r="C151" s="58"/>
      <c r="D151" s="58"/>
      <c r="E151" s="2" t="str">
        <f>INDEX(quater_round(E150,I150,M150,Q150),1,1)</f>
        <v>C2B71F47</v>
      </c>
      <c r="F151" s="2"/>
      <c r="G151" s="2"/>
      <c r="H151" s="2"/>
      <c r="I151" s="2" t="str">
        <f>INDEX(quater_round(E150,I150,M150,Q150),1,2)</f>
        <v>6CC8FADC</v>
      </c>
      <c r="J151" s="2"/>
      <c r="K151" s="2"/>
      <c r="L151" s="2"/>
      <c r="M151" s="2" t="str">
        <f>INDEX(quater_round(E150,I150,M150,Q150),1,3)</f>
        <v>2E6A71E4</v>
      </c>
      <c r="N151" s="2"/>
      <c r="O151" s="2"/>
      <c r="P151" s="2"/>
      <c r="Q151" s="2" t="str">
        <f>INDEX(quater_round(E150,I150,M150,Q150),1,4)</f>
        <v>544FA81A</v>
      </c>
      <c r="R151" s="2"/>
      <c r="S151" s="2"/>
      <c r="T151" s="2"/>
    </row>
    <row r="152" spans="1:20" ht="15.6" customHeight="1" x14ac:dyDescent="0.55000000000000004">
      <c r="A152" s="22"/>
      <c r="B152" s="58" t="s">
        <v>21</v>
      </c>
      <c r="C152" s="58"/>
      <c r="D152" s="58"/>
      <c r="E152" s="2"/>
      <c r="F152" s="2" t="str">
        <f>INDEX(quater_round(F150,J150,N150,R150),1,1)</f>
        <v>3CAA1416</v>
      </c>
      <c r="G152" s="2"/>
      <c r="H152" s="2"/>
      <c r="I152" s="2"/>
      <c r="J152" s="2" t="str">
        <f>INDEX(quater_round(F150,J150,N150,R150),1,2)</f>
        <v>6203388F</v>
      </c>
      <c r="K152" s="2"/>
      <c r="L152" s="2"/>
      <c r="M152" s="2"/>
      <c r="N152" s="2" t="str">
        <f>INDEX(quater_round(F150,J150,N150,R150),1,3)</f>
        <v>93181A93</v>
      </c>
      <c r="O152" s="2"/>
      <c r="P152" s="2"/>
      <c r="Q152" s="2"/>
      <c r="R152" s="2" t="str">
        <f>INDEX(quater_round(F150,J150,N150,R150),1,4)</f>
        <v>DB58497E</v>
      </c>
      <c r="S152" s="2"/>
      <c r="T152" s="2"/>
    </row>
    <row r="153" spans="1:20" ht="15.6" customHeight="1" x14ac:dyDescent="0.55000000000000004">
      <c r="A153" s="22"/>
      <c r="B153" s="58" t="s">
        <v>22</v>
      </c>
      <c r="C153" s="58"/>
      <c r="D153" s="58"/>
      <c r="E153" s="2"/>
      <c r="F153" s="2"/>
      <c r="G153" s="2" t="str">
        <f>INDEX(quater_round(G150,K150,O150,S150),1,1)</f>
        <v>927E7BF3</v>
      </c>
      <c r="H153" s="2"/>
      <c r="I153" s="2"/>
      <c r="J153" s="2"/>
      <c r="K153" s="2" t="str">
        <f>INDEX(quater_round(G150,K150,O150,S150),1,2)</f>
        <v>ECC9EEA5</v>
      </c>
      <c r="L153" s="2"/>
      <c r="M153" s="2"/>
      <c r="N153" s="2"/>
      <c r="O153" s="2" t="str">
        <f>INDEX(quater_round(G150,K150,O150,S150),1,3)</f>
        <v>EB222291</v>
      </c>
      <c r="P153" s="2"/>
      <c r="Q153" s="2"/>
      <c r="R153" s="2"/>
      <c r="S153" s="2" t="str">
        <f>INDEX(quater_round(G150,K150,O150,S150),1,4)</f>
        <v>85E402EB</v>
      </c>
      <c r="T153" s="2"/>
    </row>
    <row r="154" spans="1:20" ht="15.6" customHeight="1" x14ac:dyDescent="0.55000000000000004">
      <c r="A154" s="22"/>
      <c r="B154" s="58" t="s">
        <v>23</v>
      </c>
      <c r="C154" s="58"/>
      <c r="D154" s="58"/>
      <c r="E154" s="2"/>
      <c r="F154" s="2"/>
      <c r="G154" s="2"/>
      <c r="H154" s="2" t="str">
        <f>INDEX(quater_round(H150,L150,P150,T150),1,1)</f>
        <v>12852453</v>
      </c>
      <c r="I154" s="2"/>
      <c r="J154" s="2"/>
      <c r="K154" s="2"/>
      <c r="L154" s="2" t="str">
        <f>INDEX(quater_round(H150,L150,P150,T150),1,2)</f>
        <v>3949D176</v>
      </c>
      <c r="M154" s="2"/>
      <c r="N154" s="2"/>
      <c r="O154" s="2"/>
      <c r="P154" s="2" t="str">
        <f>INDEX(quater_round(H150,L150,P150,T150),1,3)</f>
        <v>4B588E47</v>
      </c>
      <c r="Q154" s="2"/>
      <c r="R154" s="2"/>
      <c r="S154" s="2"/>
      <c r="T154" s="2" t="str">
        <f>INDEX(quater_round(H150,L150,P150,T150),1,4)</f>
        <v>BFD1A775</v>
      </c>
    </row>
    <row r="155" spans="1:20" ht="15.6" customHeight="1" x14ac:dyDescent="0.55000000000000004">
      <c r="A155" s="22"/>
      <c r="B155" s="58" t="s">
        <v>24</v>
      </c>
      <c r="C155" s="58"/>
      <c r="D155" s="58"/>
      <c r="E155" s="2" t="str">
        <f>INDEX(quater_round(E151,J152,O153,T154),1,1)</f>
        <v>8D119372</v>
      </c>
      <c r="F155" s="2"/>
      <c r="G155" s="2"/>
      <c r="H155" s="2"/>
      <c r="I155" s="2"/>
      <c r="J155" s="2" t="str">
        <f>INDEX(quater_round(E151,J152,O153,T154),1,2)</f>
        <v>CD7672F2</v>
      </c>
      <c r="K155" s="2"/>
      <c r="L155" s="2"/>
      <c r="M155" s="2"/>
      <c r="N155" s="2"/>
      <c r="O155" s="2" t="str">
        <f>INDEX(quater_round(E151,J152,O153,T154),1,3)</f>
        <v>8DCDD779</v>
      </c>
      <c r="P155" s="2"/>
      <c r="Q155" s="2"/>
      <c r="R155" s="2"/>
      <c r="S155" s="2"/>
      <c r="T155" s="2" t="str">
        <f>INDEX(quater_round(E151,J152,O153,T154),1,4)</f>
        <v>B208197D</v>
      </c>
    </row>
    <row r="156" spans="1:20" ht="15.6" customHeight="1" x14ac:dyDescent="0.55000000000000004">
      <c r="A156" s="22"/>
      <c r="B156" s="58" t="s">
        <v>25</v>
      </c>
      <c r="C156" s="58"/>
      <c r="D156" s="58"/>
      <c r="E156" s="2"/>
      <c r="F156" s="2" t="str">
        <f>INDEX(quater_round(F152,K153,P154,Q151),1,1)</f>
        <v>67C6744E</v>
      </c>
      <c r="G156" s="2"/>
      <c r="H156" s="2"/>
      <c r="I156" s="2"/>
      <c r="J156" s="2"/>
      <c r="K156" s="2" t="str">
        <f>INDEX(quater_round(F152,K153,P154,Q151),1,2)</f>
        <v>A8F86E31</v>
      </c>
      <c r="L156" s="2"/>
      <c r="M156" s="2"/>
      <c r="N156" s="2"/>
      <c r="O156" s="2"/>
      <c r="P156" s="2" t="str">
        <f>INDEX(quater_round(F152,K153,P154,Q151),1,3)</f>
        <v>5D03814F</v>
      </c>
      <c r="Q156" s="2" t="str">
        <f>INDEX(quater_round(F152,K153,P154,Q151),1,4)</f>
        <v>670975CD</v>
      </c>
      <c r="R156" s="2"/>
      <c r="S156" s="2"/>
      <c r="T156" s="2"/>
    </row>
    <row r="157" spans="1:20" ht="15.6" customHeight="1" x14ac:dyDescent="0.55000000000000004">
      <c r="A157" s="22"/>
      <c r="B157" s="58" t="s">
        <v>26</v>
      </c>
      <c r="C157" s="58"/>
      <c r="D157" s="58"/>
      <c r="E157" s="2"/>
      <c r="F157" s="2"/>
      <c r="G157" s="2" t="str">
        <f>INDEX(quater_round(G153,L154,M151,R152),1,1)</f>
        <v>50F86E25</v>
      </c>
      <c r="H157" s="2"/>
      <c r="I157" s="2"/>
      <c r="J157" s="2"/>
      <c r="K157" s="2"/>
      <c r="L157" s="2" t="str">
        <f>INDEX(quater_round(G153,L154,M151,R152),1,2)</f>
        <v>980BBA53</v>
      </c>
      <c r="M157" s="2" t="str">
        <f>INDEX(quater_round(G153,L154,M151,R152),1,3)</f>
        <v>220037C8</v>
      </c>
      <c r="N157" s="2"/>
      <c r="O157" s="2"/>
      <c r="P157" s="2"/>
      <c r="Q157" s="2"/>
      <c r="R157" s="2" t="str">
        <f>INDEX(quater_round(G153,L154,M151,R152),1,4)</f>
        <v>EF7EB554</v>
      </c>
      <c r="S157" s="2"/>
      <c r="T157" s="2"/>
    </row>
    <row r="158" spans="1:20" ht="15.6" customHeight="1" x14ac:dyDescent="0.55000000000000004">
      <c r="A158" s="22"/>
      <c r="B158" s="58" t="s">
        <v>27</v>
      </c>
      <c r="C158" s="58"/>
      <c r="D158" s="58"/>
      <c r="E158" s="28"/>
      <c r="F158" s="28"/>
      <c r="G158" s="28"/>
      <c r="H158" s="28" t="str">
        <f>INDEX(quater_round(H154,I151,N152,S153),1,1)</f>
        <v>DE4C3CF0</v>
      </c>
      <c r="I158" s="28" t="str">
        <f>INDEX(quater_round(H154,I151,N152,S153),1,2)</f>
        <v>AEB6E0B3</v>
      </c>
      <c r="J158" s="28"/>
      <c r="K158" s="28"/>
      <c r="L158" s="28"/>
      <c r="M158" s="28"/>
      <c r="N158" s="28" t="str">
        <f>INDEX(quater_round(H154,I151,N152,S153),1,3)</f>
        <v>39A37000</v>
      </c>
      <c r="O158" s="28"/>
      <c r="P158" s="28"/>
      <c r="Q158" s="28"/>
      <c r="R158" s="28"/>
      <c r="S158" s="28" t="str">
        <f>INDEX(quater_round(H154,I151,N152,S153),1,4)</f>
        <v>88C65AC3</v>
      </c>
      <c r="T158" s="28"/>
    </row>
    <row r="159" spans="1:20" ht="15.6" customHeight="1" x14ac:dyDescent="0.55000000000000004">
      <c r="A159" s="70"/>
      <c r="B159" s="70"/>
      <c r="C159" s="70"/>
      <c r="D159" s="70"/>
      <c r="E159" s="32" t="str">
        <f>E155</f>
        <v>8D119372</v>
      </c>
      <c r="F159" s="32" t="str">
        <f>F156</f>
        <v>67C6744E</v>
      </c>
      <c r="G159" s="32" t="str">
        <f>G157</f>
        <v>50F86E25</v>
      </c>
      <c r="H159" s="32" t="str">
        <f>H158</f>
        <v>DE4C3CF0</v>
      </c>
      <c r="I159" s="32" t="str">
        <f>I158</f>
        <v>AEB6E0B3</v>
      </c>
      <c r="J159" s="32" t="str">
        <f>J155</f>
        <v>CD7672F2</v>
      </c>
      <c r="K159" s="32" t="str">
        <f>K156</f>
        <v>A8F86E31</v>
      </c>
      <c r="L159" s="32" t="str">
        <f>L157</f>
        <v>980BBA53</v>
      </c>
      <c r="M159" s="32" t="str">
        <f>M157</f>
        <v>220037C8</v>
      </c>
      <c r="N159" s="32" t="str">
        <f>N158</f>
        <v>39A37000</v>
      </c>
      <c r="O159" s="32" t="str">
        <f>O155</f>
        <v>8DCDD779</v>
      </c>
      <c r="P159" s="32" t="str">
        <f>P156</f>
        <v>5D03814F</v>
      </c>
      <c r="Q159" s="32" t="str">
        <f>Q156</f>
        <v>670975CD</v>
      </c>
      <c r="R159" s="32" t="str">
        <f>R157</f>
        <v>EF7EB554</v>
      </c>
      <c r="S159" s="32" t="str">
        <f>S158</f>
        <v>88C65AC3</v>
      </c>
      <c r="T159" s="32" t="str">
        <f>T155</f>
        <v>B208197D</v>
      </c>
    </row>
    <row r="160" spans="1:20" ht="15.6" customHeight="1" thickBot="1" x14ac:dyDescent="0.6"/>
    <row r="161" spans="1:20" ht="15.6" customHeight="1" thickBot="1" x14ac:dyDescent="0.6">
      <c r="A161" s="6"/>
      <c r="B161" s="6"/>
      <c r="C161" s="6"/>
      <c r="D161" s="6"/>
      <c r="E161" s="71" t="s">
        <v>45</v>
      </c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3"/>
    </row>
    <row r="162" spans="1:20" ht="15.6" customHeight="1" x14ac:dyDescent="0.55000000000000004">
      <c r="A162" s="6"/>
      <c r="B162" s="6"/>
      <c r="C162" s="6"/>
      <c r="D162" s="6"/>
      <c r="E162" s="14">
        <v>0</v>
      </c>
      <c r="F162" s="15">
        <v>1</v>
      </c>
      <c r="G162" s="15">
        <v>2</v>
      </c>
      <c r="H162" s="15">
        <v>3</v>
      </c>
      <c r="I162" s="15">
        <v>4</v>
      </c>
      <c r="J162" s="15">
        <v>5</v>
      </c>
      <c r="K162" s="15">
        <v>6</v>
      </c>
      <c r="L162" s="15">
        <v>7</v>
      </c>
      <c r="M162" s="15">
        <v>8</v>
      </c>
      <c r="N162" s="15">
        <v>9</v>
      </c>
      <c r="O162" s="15">
        <v>10</v>
      </c>
      <c r="P162" s="15">
        <v>11</v>
      </c>
      <c r="Q162" s="15">
        <v>12</v>
      </c>
      <c r="R162" s="15">
        <v>13</v>
      </c>
      <c r="S162" s="15">
        <v>14</v>
      </c>
      <c r="T162" s="16">
        <v>15</v>
      </c>
    </row>
    <row r="163" spans="1:20" ht="15.6" customHeight="1" thickBot="1" x14ac:dyDescent="0.6">
      <c r="A163" s="6"/>
      <c r="B163" s="6"/>
      <c r="C163" s="6"/>
      <c r="D163" s="6"/>
      <c r="E163" s="29" t="str" cm="1">
        <f t="array" ref="E163:T163">E159:T159</f>
        <v>8D119372</v>
      </c>
      <c r="F163" s="30" t="str">
        <v>67C6744E</v>
      </c>
      <c r="G163" s="30" t="str">
        <v>50F86E25</v>
      </c>
      <c r="H163" s="30" t="str">
        <v>DE4C3CF0</v>
      </c>
      <c r="I163" s="30" t="str">
        <v>AEB6E0B3</v>
      </c>
      <c r="J163" s="30" t="str">
        <v>CD7672F2</v>
      </c>
      <c r="K163" s="30" t="str">
        <v>A8F86E31</v>
      </c>
      <c r="L163" s="30" t="str">
        <v>980BBA53</v>
      </c>
      <c r="M163" s="30" t="str">
        <v>220037C8</v>
      </c>
      <c r="N163" s="30" t="str">
        <v>39A37000</v>
      </c>
      <c r="O163" s="30" t="str">
        <v>8DCDD779</v>
      </c>
      <c r="P163" s="30" t="str">
        <v>5D03814F</v>
      </c>
      <c r="Q163" s="30" t="str">
        <v>670975CD</v>
      </c>
      <c r="R163" s="30" t="str">
        <v>EF7EB554</v>
      </c>
      <c r="S163" s="30" t="str">
        <v>88C65AC3</v>
      </c>
      <c r="T163" s="31" t="str">
        <v>B208197D</v>
      </c>
    </row>
    <row r="164" spans="1:20" ht="15.6" customHeight="1" x14ac:dyDescent="0.55000000000000004">
      <c r="A164" s="6"/>
      <c r="B164" s="58" t="s">
        <v>20</v>
      </c>
      <c r="C164" s="58"/>
      <c r="D164" s="58"/>
      <c r="E164" s="2" t="str">
        <f>INDEX(quater_round(E163,I163,M163,Q163),1,1)</f>
        <v>230C1CFA</v>
      </c>
      <c r="F164" s="2"/>
      <c r="G164" s="2"/>
      <c r="H164" s="2"/>
      <c r="I164" s="2" t="str">
        <f>INDEX(quater_round(E163,I163,M163,Q163),1,2)</f>
        <v>B5B3BF77</v>
      </c>
      <c r="J164" s="2"/>
      <c r="K164" s="2"/>
      <c r="L164" s="2"/>
      <c r="M164" s="2" t="str">
        <f>INDEX(quater_round(E163,I163,M163,Q163),1,3)</f>
        <v>0828CFAB</v>
      </c>
      <c r="N164" s="2"/>
      <c r="O164" s="2"/>
      <c r="P164" s="2"/>
      <c r="Q164" s="2" t="str">
        <f>INDEX(quater_round(E163,I163,M163,Q163),1,4)</f>
        <v>E4403B22</v>
      </c>
      <c r="R164" s="2"/>
      <c r="S164" s="2"/>
      <c r="T164" s="2"/>
    </row>
    <row r="165" spans="1:20" ht="15.6" customHeight="1" x14ac:dyDescent="0.55000000000000004">
      <c r="A165" s="6"/>
      <c r="B165" s="58" t="s">
        <v>21</v>
      </c>
      <c r="C165" s="58"/>
      <c r="D165" s="58"/>
      <c r="E165" s="2"/>
      <c r="F165" s="2" t="str">
        <f>INDEX(quater_round(F163,J163,N163,R163),1,1)</f>
        <v>18C7EBAC</v>
      </c>
      <c r="G165" s="2"/>
      <c r="H165" s="2"/>
      <c r="I165" s="2"/>
      <c r="J165" s="2" t="str">
        <f>INDEX(quater_round(F163,J163,N163,R163),1,2)</f>
        <v>B09E705E</v>
      </c>
      <c r="K165" s="2"/>
      <c r="L165" s="2"/>
      <c r="M165" s="2"/>
      <c r="N165" s="2" t="str">
        <f>INDEX(quater_round(F163,J163,N163,R163),1,3)</f>
        <v>5EEA388C</v>
      </c>
      <c r="O165" s="2"/>
      <c r="P165" s="2"/>
      <c r="Q165" s="2"/>
      <c r="R165" s="2" t="str">
        <f>INDEX(quater_round(F163,J163,N163,R163),1,4)</f>
        <v>D331EE4A</v>
      </c>
      <c r="S165" s="2"/>
      <c r="T165" s="2"/>
    </row>
    <row r="166" spans="1:20" ht="15.6" customHeight="1" x14ac:dyDescent="0.55000000000000004">
      <c r="A166" s="6"/>
      <c r="B166" s="58" t="s">
        <v>22</v>
      </c>
      <c r="C166" s="58"/>
      <c r="D166" s="58"/>
      <c r="E166" s="2"/>
      <c r="F166" s="2"/>
      <c r="G166" s="2" t="str">
        <f>INDEX(quater_round(G163,K163,O163,S163),1,1)</f>
        <v>AC5AC81F</v>
      </c>
      <c r="H166" s="2"/>
      <c r="I166" s="2"/>
      <c r="J166" s="2"/>
      <c r="K166" s="2" t="str">
        <f>INDEX(quater_round(G163,K163,O163,S163),1,2)</f>
        <v>3ACD082B</v>
      </c>
      <c r="L166" s="2"/>
      <c r="M166" s="2"/>
      <c r="N166" s="2"/>
      <c r="O166" s="2" t="str">
        <f>INDEX(quater_round(G163,K163,O163,S163),1,3)</f>
        <v>E41C71D9</v>
      </c>
      <c r="P166" s="2"/>
      <c r="Q166" s="2"/>
      <c r="R166" s="2"/>
      <c r="S166" s="2" t="str">
        <f>INDEX(quater_round(G163,K163,O163,S163),1,4)</f>
        <v>CFB9292A</v>
      </c>
      <c r="T166" s="2"/>
    </row>
    <row r="167" spans="1:20" ht="15.6" customHeight="1" x14ac:dyDescent="0.55000000000000004">
      <c r="A167" s="6"/>
      <c r="B167" s="58" t="s">
        <v>23</v>
      </c>
      <c r="C167" s="58"/>
      <c r="D167" s="58"/>
      <c r="E167" s="2"/>
      <c r="F167" s="2"/>
      <c r="G167" s="2"/>
      <c r="H167" s="2" t="str">
        <f>INDEX(quater_round(H163,L163,P163,T163),1,1)</f>
        <v>1657D477</v>
      </c>
      <c r="I167" s="2"/>
      <c r="J167" s="2"/>
      <c r="K167" s="2"/>
      <c r="L167" s="2" t="str">
        <f>INDEX(quater_round(H163,L163,P163,T163),1,2)</f>
        <v>D6D9C915</v>
      </c>
      <c r="M167" s="2"/>
      <c r="N167" s="2"/>
      <c r="O167" s="2"/>
      <c r="P167" s="2" t="str">
        <f>INDEX(quater_round(H163,L163,P163,T163),1,3)</f>
        <v>B4526EA6</v>
      </c>
      <c r="Q167" s="2"/>
      <c r="R167" s="2"/>
      <c r="S167" s="2"/>
      <c r="T167" s="2" t="str">
        <f>INDEX(quater_round(H163,L163,P163,T163),1,4)</f>
        <v>691028F8</v>
      </c>
    </row>
    <row r="168" spans="1:20" ht="15.6" customHeight="1" x14ac:dyDescent="0.55000000000000004">
      <c r="A168" s="6"/>
      <c r="B168" s="58" t="s">
        <v>24</v>
      </c>
      <c r="C168" s="58"/>
      <c r="D168" s="58"/>
      <c r="E168" s="2" t="str">
        <f>INDEX(quater_round(E164,J165,O166,T167),1,1)</f>
        <v>097760EA</v>
      </c>
      <c r="F168" s="2"/>
      <c r="G168" s="2"/>
      <c r="H168" s="2"/>
      <c r="I168" s="2"/>
      <c r="J168" s="2" t="str">
        <f>INDEX(quater_round(E164,J165,O166,T167),1,2)</f>
        <v>2DD756AA</v>
      </c>
      <c r="K168" s="2"/>
      <c r="L168" s="2"/>
      <c r="M168" s="2"/>
      <c r="N168" s="2"/>
      <c r="O168" s="2" t="str">
        <f>INDEX(quater_round(E164,J165,O166,T167),1,3)</f>
        <v>61977D3F</v>
      </c>
      <c r="P168" s="2"/>
      <c r="Q168" s="2"/>
      <c r="R168" s="2"/>
      <c r="S168" s="2"/>
      <c r="T168" s="2" t="str">
        <f>INDEX(quater_round(E164,J165,O166,T167),1,4)</f>
        <v>D7DA50AC</v>
      </c>
    </row>
    <row r="169" spans="1:20" ht="15.6" customHeight="1" x14ac:dyDescent="0.55000000000000004">
      <c r="A169" s="6"/>
      <c r="B169" s="58" t="s">
        <v>25</v>
      </c>
      <c r="C169" s="58"/>
      <c r="D169" s="58"/>
      <c r="E169" s="2"/>
      <c r="F169" s="2" t="str">
        <f>INDEX(quater_round(F165,K166,P167,Q164),1,1)</f>
        <v>A67A084F</v>
      </c>
      <c r="G169" s="2"/>
      <c r="H169" s="2"/>
      <c r="I169" s="2"/>
      <c r="J169" s="2"/>
      <c r="K169" s="2" t="str">
        <f>INDEX(quater_round(F165,K166,P167,Q164),1,2)</f>
        <v>F16AC82F</v>
      </c>
      <c r="L169" s="2"/>
      <c r="M169" s="2"/>
      <c r="N169" s="2"/>
      <c r="O169" s="2"/>
      <c r="P169" s="2" t="str">
        <f>INDEX(quater_round(F165,K166,P167,Q164),1,3)</f>
        <v>0D07C1E8</v>
      </c>
      <c r="Q169" s="2" t="str">
        <f>INDEX(quater_round(F165,K166,P167,Q164),1,4)</f>
        <v>8FBF9B6E</v>
      </c>
      <c r="R169" s="2"/>
      <c r="S169" s="2"/>
      <c r="T169" s="2"/>
    </row>
    <row r="170" spans="1:20" ht="15.6" customHeight="1" x14ac:dyDescent="0.55000000000000004">
      <c r="A170" s="6"/>
      <c r="B170" s="58" t="s">
        <v>26</v>
      </c>
      <c r="C170" s="58"/>
      <c r="D170" s="58"/>
      <c r="E170" s="2"/>
      <c r="F170" s="2"/>
      <c r="G170" s="2" t="str">
        <f>INDEX(quater_round(G166,L167,M164,R165),1,1)</f>
        <v>709EE64B</v>
      </c>
      <c r="H170" s="2"/>
      <c r="I170" s="2"/>
      <c r="J170" s="2"/>
      <c r="K170" s="2"/>
      <c r="L170" s="2" t="str">
        <f>INDEX(quater_round(G166,L167,M164,R165),1,2)</f>
        <v>9B9C5442</v>
      </c>
      <c r="M170" s="2" t="str">
        <f>INDEX(quater_round(G166,L167,M164,R165),1,3)</f>
        <v>685D6DBF</v>
      </c>
      <c r="N170" s="2"/>
      <c r="O170" s="2"/>
      <c r="P170" s="2"/>
      <c r="Q170" s="2"/>
      <c r="R170" s="2" t="str">
        <f>INDEX(quater_round(G166,L167,M164,R165),1,4)</f>
        <v>E0B64E0F</v>
      </c>
      <c r="S170" s="2"/>
      <c r="T170" s="2"/>
    </row>
    <row r="171" spans="1:20" ht="15.6" customHeight="1" x14ac:dyDescent="0.55000000000000004">
      <c r="A171" s="6"/>
      <c r="B171" s="58" t="s">
        <v>27</v>
      </c>
      <c r="C171" s="58"/>
      <c r="D171" s="58"/>
      <c r="E171" s="28"/>
      <c r="F171" s="28"/>
      <c r="G171" s="28"/>
      <c r="H171" s="28" t="str">
        <f>INDEX(quater_round(H167,I164,N165,S166),1,1)</f>
        <v>A4402EAF</v>
      </c>
      <c r="I171" s="28" t="str">
        <f>INDEX(quater_round(H167,I164,N165,S166),1,2)</f>
        <v>F7E1CEA2</v>
      </c>
      <c r="J171" s="28"/>
      <c r="K171" s="28"/>
      <c r="L171" s="28"/>
      <c r="M171" s="28"/>
      <c r="N171" s="28" t="str">
        <f>INDEX(quater_round(H167,I164,N165,S166),1,3)</f>
        <v>9DDB595C</v>
      </c>
      <c r="O171" s="28"/>
      <c r="P171" s="28"/>
      <c r="Q171" s="28"/>
      <c r="R171" s="28"/>
      <c r="S171" s="28" t="str">
        <f>INDEX(quater_round(H167,I164,N165,S166),1,4)</f>
        <v>842D1D1E</v>
      </c>
      <c r="T171" s="28"/>
    </row>
    <row r="172" spans="1:20" ht="15.6" customHeight="1" x14ac:dyDescent="0.55000000000000004">
      <c r="A172" s="70"/>
      <c r="B172" s="70"/>
      <c r="C172" s="70"/>
      <c r="D172" s="70"/>
      <c r="E172" s="32" t="str">
        <f>E168</f>
        <v>097760EA</v>
      </c>
      <c r="F172" s="32" t="str">
        <f>F169</f>
        <v>A67A084F</v>
      </c>
      <c r="G172" s="32" t="str">
        <f>G170</f>
        <v>709EE64B</v>
      </c>
      <c r="H172" s="32" t="str">
        <f>H171</f>
        <v>A4402EAF</v>
      </c>
      <c r="I172" s="32" t="str">
        <f>I171</f>
        <v>F7E1CEA2</v>
      </c>
      <c r="J172" s="32" t="str">
        <f>J168</f>
        <v>2DD756AA</v>
      </c>
      <c r="K172" s="32" t="str">
        <f>K169</f>
        <v>F16AC82F</v>
      </c>
      <c r="L172" s="32" t="str">
        <f>L170</f>
        <v>9B9C5442</v>
      </c>
      <c r="M172" s="32" t="str">
        <f>M170</f>
        <v>685D6DBF</v>
      </c>
      <c r="N172" s="32" t="str">
        <f>N171</f>
        <v>9DDB595C</v>
      </c>
      <c r="O172" s="32" t="str">
        <f>O168</f>
        <v>61977D3F</v>
      </c>
      <c r="P172" s="32" t="str">
        <f>P169</f>
        <v>0D07C1E8</v>
      </c>
      <c r="Q172" s="32" t="str">
        <f>Q169</f>
        <v>8FBF9B6E</v>
      </c>
      <c r="R172" s="32" t="str">
        <f>R170</f>
        <v>E0B64E0F</v>
      </c>
      <c r="S172" s="32" t="str">
        <f>S171</f>
        <v>842D1D1E</v>
      </c>
      <c r="T172" s="32" t="str">
        <f>T168</f>
        <v>D7DA50AC</v>
      </c>
    </row>
    <row r="173" spans="1:20" ht="15.6" customHeight="1" x14ac:dyDescent="0.55000000000000004">
      <c r="A173" s="27"/>
      <c r="B173" s="27"/>
      <c r="C173" s="27"/>
      <c r="D173" s="2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6" customHeight="1" x14ac:dyDescent="0.55000000000000004">
      <c r="A174" s="27"/>
      <c r="B174" s="27"/>
      <c r="C174" s="27"/>
      <c r="D174" s="27"/>
      <c r="E174" s="2"/>
      <c r="F174" s="2"/>
      <c r="G174" s="2"/>
      <c r="H174" s="2"/>
      <c r="I174" s="2"/>
      <c r="J174" s="64" t="s">
        <v>55</v>
      </c>
      <c r="K174" s="64"/>
      <c r="L174" s="64"/>
      <c r="M174" s="64"/>
      <c r="N174" s="64"/>
      <c r="O174" s="64"/>
      <c r="P174" s="2"/>
      <c r="Q174" s="2"/>
      <c r="R174" s="2"/>
      <c r="S174" s="2"/>
      <c r="T174" s="2"/>
    </row>
    <row r="175" spans="1:20" ht="15.6" customHeight="1" x14ac:dyDescent="0.55000000000000004">
      <c r="A175" s="27"/>
      <c r="B175" s="27"/>
      <c r="C175" s="27"/>
      <c r="D175" s="27"/>
      <c r="E175" s="2"/>
      <c r="F175" s="2"/>
      <c r="G175" s="2"/>
      <c r="H175" s="2"/>
      <c r="I175" s="2"/>
      <c r="J175" s="64"/>
      <c r="K175" s="64"/>
      <c r="L175" s="64"/>
      <c r="M175" s="64"/>
      <c r="N175" s="64"/>
      <c r="O175" s="64"/>
      <c r="P175" s="2"/>
      <c r="Q175" s="2"/>
      <c r="R175" s="2"/>
      <c r="S175" s="2"/>
      <c r="T175" s="2"/>
    </row>
    <row r="176" spans="1:20" ht="15.6" customHeight="1" thickBot="1" x14ac:dyDescent="0.6"/>
    <row r="177" spans="3:20" ht="15.6" customHeight="1" x14ac:dyDescent="0.55000000000000004">
      <c r="C177" s="3"/>
      <c r="D177" s="69" t="s">
        <v>57</v>
      </c>
      <c r="E177" s="65" t="s">
        <v>56</v>
      </c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7"/>
    </row>
    <row r="178" spans="3:20" ht="15.6" customHeight="1" thickBot="1" x14ac:dyDescent="0.6">
      <c r="C178" s="3"/>
      <c r="D178" s="69"/>
      <c r="E178" s="23" t="str" cm="1">
        <f t="array" ref="E178:T178">E46:T46</f>
        <v>61707865</v>
      </c>
      <c r="F178" s="24" t="str">
        <v>3320646E</v>
      </c>
      <c r="G178" s="24" t="str">
        <v>79622D32</v>
      </c>
      <c r="H178" s="24" t="str">
        <v>6B206574</v>
      </c>
      <c r="I178" s="24" t="str">
        <v>34333231</v>
      </c>
      <c r="J178" s="24" t="str">
        <v>38373635</v>
      </c>
      <c r="K178" s="24" t="str">
        <v>34333231</v>
      </c>
      <c r="L178" s="24" t="str">
        <v>38373635</v>
      </c>
      <c r="M178" s="24" t="str">
        <v>34333231</v>
      </c>
      <c r="N178" s="24" t="str">
        <v>38373635</v>
      </c>
      <c r="O178" s="24" t="str">
        <v>34333231</v>
      </c>
      <c r="P178" s="24" t="str">
        <v>38373635</v>
      </c>
      <c r="Q178" s="24" t="str">
        <v>00000000</v>
      </c>
      <c r="R178" s="24" t="str">
        <v>00000000</v>
      </c>
      <c r="S178" s="24" t="str">
        <v>00000000</v>
      </c>
      <c r="T178" s="25" t="str">
        <v>00000000</v>
      </c>
    </row>
    <row r="179" spans="3:20" ht="15.6" customHeight="1" thickBot="1" x14ac:dyDescent="0.6">
      <c r="C179" s="3"/>
      <c r="D179" s="69"/>
      <c r="E179" s="68" t="s">
        <v>29</v>
      </c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3:20" ht="15.6" customHeight="1" thickBot="1" x14ac:dyDescent="0.6">
      <c r="C180" s="3"/>
      <c r="D180" s="69"/>
      <c r="E180" s="33" t="str" cm="1">
        <f t="array" ref="E180:T180">E172:T172</f>
        <v>097760EA</v>
      </c>
      <c r="F180" s="34" t="str">
        <v>A67A084F</v>
      </c>
      <c r="G180" s="34" t="str">
        <v>709EE64B</v>
      </c>
      <c r="H180" s="34" t="str">
        <v>A4402EAF</v>
      </c>
      <c r="I180" s="34" t="str">
        <v>F7E1CEA2</v>
      </c>
      <c r="J180" s="34" t="str">
        <v>2DD756AA</v>
      </c>
      <c r="K180" s="34" t="str">
        <v>F16AC82F</v>
      </c>
      <c r="L180" s="34" t="str">
        <v>9B9C5442</v>
      </c>
      <c r="M180" s="34" t="str">
        <v>685D6DBF</v>
      </c>
      <c r="N180" s="34" t="str">
        <v>9DDB595C</v>
      </c>
      <c r="O180" s="34" t="str">
        <v>61977D3F</v>
      </c>
      <c r="P180" s="34" t="str">
        <v>0D07C1E8</v>
      </c>
      <c r="Q180" s="34" t="str">
        <v>8FBF9B6E</v>
      </c>
      <c r="R180" s="34" t="str">
        <v>E0B64E0F</v>
      </c>
      <c r="S180" s="34" t="str">
        <v>842D1D1E</v>
      </c>
      <c r="T180" s="35" t="str">
        <v>D7DA50AC</v>
      </c>
    </row>
    <row r="181" spans="3:20" ht="15.6" customHeight="1" x14ac:dyDescent="0.55000000000000004">
      <c r="C181" s="3"/>
      <c r="D181" s="69"/>
      <c r="E181" t="str" cm="1">
        <f t="array" ref="E181">word_add(E180,E178)</f>
        <v>6AE7D94F</v>
      </c>
      <c r="F181" t="str" cm="1">
        <f t="array" ref="F181">word_add(F180,F178)</f>
        <v>D99A6CBD</v>
      </c>
      <c r="G181" t="str" cm="1">
        <f t="array" ref="G181">word_add(G180,G178)</f>
        <v>EA01137D</v>
      </c>
      <c r="H181" t="str" cm="1">
        <f t="array" ref="H181">word_add(H180,H178)</f>
        <v>0F609423</v>
      </c>
      <c r="I181" t="str" cm="1">
        <f t="array" ref="I181">word_add(I180,I178)</f>
        <v>2C1500D3</v>
      </c>
      <c r="J181" t="str" cm="1">
        <f t="array" ref="J181">word_add(J180,J178)</f>
        <v>660E8CDF</v>
      </c>
      <c r="K181" t="str" cm="1">
        <f t="array" ref="K181">word_add(K180,K178)</f>
        <v>259DFA60</v>
      </c>
      <c r="L181" t="str" cm="1">
        <f t="array" ref="L181">word_add(L180,L178)</f>
        <v>D3D38A77</v>
      </c>
      <c r="M181" t="str" cm="1">
        <f t="array" ref="M181">word_add(M180,M178)</f>
        <v>9C909FF0</v>
      </c>
      <c r="N181" t="str" cm="1">
        <f t="array" ref="N181">word_add(N180,N178)</f>
        <v>D6128F91</v>
      </c>
      <c r="O181" t="str" cm="1">
        <f t="array" ref="O181">word_add(O180,O178)</f>
        <v>95CAAF70</v>
      </c>
      <c r="P181" t="str" cm="1">
        <f t="array" ref="P181">word_add(P180,P178)</f>
        <v>453EF81D</v>
      </c>
      <c r="Q181" t="str" cm="1">
        <f t="array" ref="Q181">word_add(Q180,Q178)</f>
        <v>8FBF9B6E</v>
      </c>
      <c r="R181" t="str" cm="1">
        <f t="array" ref="R181">word_add(R180,R178)</f>
        <v>E0B64E0F</v>
      </c>
      <c r="S181" t="str" cm="1">
        <f t="array" ref="S181">word_add(S180,S178)</f>
        <v>842D1D1E</v>
      </c>
      <c r="T181" t="str" cm="1">
        <f t="array" ref="T181">word_add(T180,T178)</f>
        <v>D7DA50AC</v>
      </c>
    </row>
    <row r="182" spans="3:20" ht="15.6" customHeight="1" x14ac:dyDescent="0.55000000000000004">
      <c r="C182" s="3"/>
      <c r="D182" s="3"/>
    </row>
    <row r="183" spans="3:20" ht="15.6" customHeight="1" x14ac:dyDescent="0.55000000000000004">
      <c r="C183" s="63" t="s">
        <v>36</v>
      </c>
      <c r="D183" s="63"/>
      <c r="E183" t="str" cm="1">
        <f t="array" ref="E183">littleEndian(E181)</f>
        <v>4FD9E76A</v>
      </c>
      <c r="F183" t="str" cm="1">
        <f t="array" ref="F183">littleEndian(F181)</f>
        <v>BD6C9AD9</v>
      </c>
      <c r="G183" t="str" cm="1">
        <f t="array" ref="G183">littleEndian(G181)</f>
        <v>7D1301EA</v>
      </c>
      <c r="H183" t="str" cm="1">
        <f t="array" ref="H183">littleEndian(H181)</f>
        <v>2394600F</v>
      </c>
      <c r="I183" t="str" cm="1">
        <f t="array" ref="I183">littleEndian(I181)</f>
        <v>D300152C</v>
      </c>
      <c r="J183" t="str" cm="1">
        <f t="array" ref="J183">littleEndian(J181)</f>
        <v>DF8C0E66</v>
      </c>
      <c r="K183" t="str" cm="1">
        <f t="array" ref="K183">littleEndian(K181)</f>
        <v>60FA9D25</v>
      </c>
      <c r="L183" t="str" cm="1">
        <f t="array" ref="L183">littleEndian(L181)</f>
        <v>778AD3D3</v>
      </c>
      <c r="M183" t="str" cm="1">
        <f t="array" ref="M183">littleEndian(M181)</f>
        <v>F09F909C</v>
      </c>
      <c r="N183" t="str" cm="1">
        <f t="array" ref="N183">littleEndian(N181)</f>
        <v>918F12D6</v>
      </c>
      <c r="O183" t="str" cm="1">
        <f t="array" ref="O183">littleEndian(O181)</f>
        <v>70AFCA95</v>
      </c>
      <c r="P183" t="str" cm="1">
        <f t="array" ref="P183">littleEndian(P181)</f>
        <v>1DF83E45</v>
      </c>
      <c r="Q183" t="str" cm="1">
        <f t="array" ref="Q183">littleEndian(Q181)</f>
        <v>6E9BBF8F</v>
      </c>
      <c r="R183" t="str" cm="1">
        <f t="array" ref="R183">littleEndian(R181)</f>
        <v>0F4EB6E0</v>
      </c>
      <c r="S183" t="str" cm="1">
        <f t="array" ref="S183">littleEndian(S181)</f>
        <v>1E1D2D84</v>
      </c>
      <c r="T183" t="str" cm="1">
        <f t="array" ref="T183">littleEndian(T181)</f>
        <v>AC50DAD7</v>
      </c>
    </row>
    <row r="184" spans="3:20" ht="15.6" customHeight="1" x14ac:dyDescent="0.55000000000000004">
      <c r="C184" s="3"/>
      <c r="D184" s="3"/>
    </row>
    <row r="185" spans="3:20" ht="15.6" customHeight="1" x14ac:dyDescent="0.55000000000000004">
      <c r="C185" s="63" t="s">
        <v>58</v>
      </c>
      <c r="D185" s="63"/>
      <c r="E185" t="str">
        <f>_xlfn.CONCAT(E183:T183)</f>
        <v>4FD9E76ABD6C9AD97D1301EA2394600FD300152CDF8C0E6660FA9D25778AD3D3F09F909C918F12D670AFCA951DF83E456E9BBF8F0F4EB6E01E1D2D84AC50DAD7</v>
      </c>
    </row>
    <row r="186" spans="3:20" ht="15.6" customHeight="1" x14ac:dyDescent="0.55000000000000004">
      <c r="C186" s="3"/>
      <c r="D186" s="3"/>
    </row>
  </sheetData>
  <mergeCells count="141">
    <mergeCell ref="B2:C3"/>
    <mergeCell ref="B4:C5"/>
    <mergeCell ref="B6:C7"/>
    <mergeCell ref="D4:H5"/>
    <mergeCell ref="D6:H7"/>
    <mergeCell ref="E24:H24"/>
    <mergeCell ref="I24:P24"/>
    <mergeCell ref="F21:G21"/>
    <mergeCell ref="P19:S19"/>
    <mergeCell ref="P14:S14"/>
    <mergeCell ref="P12:R12"/>
    <mergeCell ref="B10:C12"/>
    <mergeCell ref="F20:L20"/>
    <mergeCell ref="J2:L3"/>
    <mergeCell ref="M2:T3"/>
    <mergeCell ref="J7:L7"/>
    <mergeCell ref="J6:L6"/>
    <mergeCell ref="M7:T7"/>
    <mergeCell ref="M6:T6"/>
    <mergeCell ref="J5:L5"/>
    <mergeCell ref="M5:T5"/>
    <mergeCell ref="D10:H12"/>
    <mergeCell ref="D2:H3"/>
    <mergeCell ref="A55:D55"/>
    <mergeCell ref="E44:T44"/>
    <mergeCell ref="B54:D54"/>
    <mergeCell ref="B53:D53"/>
    <mergeCell ref="B52:D52"/>
    <mergeCell ref="B51:D51"/>
    <mergeCell ref="B50:D50"/>
    <mergeCell ref="B49:D49"/>
    <mergeCell ref="B48:D48"/>
    <mergeCell ref="B47:D47"/>
    <mergeCell ref="B65:D65"/>
    <mergeCell ref="B66:D66"/>
    <mergeCell ref="B67:D67"/>
    <mergeCell ref="A68:D68"/>
    <mergeCell ref="E57:T57"/>
    <mergeCell ref="B60:D60"/>
    <mergeCell ref="B61:D61"/>
    <mergeCell ref="B62:D62"/>
    <mergeCell ref="B63:D63"/>
    <mergeCell ref="B64:D64"/>
    <mergeCell ref="B80:D80"/>
    <mergeCell ref="A81:D81"/>
    <mergeCell ref="E83:T83"/>
    <mergeCell ref="B86:D86"/>
    <mergeCell ref="B87:D87"/>
    <mergeCell ref="B88:D88"/>
    <mergeCell ref="E70:T70"/>
    <mergeCell ref="B73:D73"/>
    <mergeCell ref="B74:D74"/>
    <mergeCell ref="B75:D75"/>
    <mergeCell ref="B76:D76"/>
    <mergeCell ref="B77:D77"/>
    <mergeCell ref="B78:D78"/>
    <mergeCell ref="B79:D79"/>
    <mergeCell ref="E109:T109"/>
    <mergeCell ref="B112:D112"/>
    <mergeCell ref="E96:T96"/>
    <mergeCell ref="B99:D99"/>
    <mergeCell ref="B100:D100"/>
    <mergeCell ref="B101:D101"/>
    <mergeCell ref="B102:D102"/>
    <mergeCell ref="B103:D103"/>
    <mergeCell ref="B89:D89"/>
    <mergeCell ref="B90:D90"/>
    <mergeCell ref="B91:D91"/>
    <mergeCell ref="B92:D92"/>
    <mergeCell ref="B93:D93"/>
    <mergeCell ref="A94:D94"/>
    <mergeCell ref="B113:D113"/>
    <mergeCell ref="B114:D114"/>
    <mergeCell ref="B115:D115"/>
    <mergeCell ref="B116:D116"/>
    <mergeCell ref="B117:D117"/>
    <mergeCell ref="B118:D118"/>
    <mergeCell ref="B104:D104"/>
    <mergeCell ref="B105:D105"/>
    <mergeCell ref="B106:D106"/>
    <mergeCell ref="A107:D107"/>
    <mergeCell ref="B128:D128"/>
    <mergeCell ref="B129:D129"/>
    <mergeCell ref="B130:D130"/>
    <mergeCell ref="B131:D131"/>
    <mergeCell ref="B132:D132"/>
    <mergeCell ref="A133:D133"/>
    <mergeCell ref="B119:D119"/>
    <mergeCell ref="A120:D120"/>
    <mergeCell ref="E122:T122"/>
    <mergeCell ref="B125:D125"/>
    <mergeCell ref="B126:D126"/>
    <mergeCell ref="B127:D127"/>
    <mergeCell ref="B143:D143"/>
    <mergeCell ref="B144:D144"/>
    <mergeCell ref="B145:D145"/>
    <mergeCell ref="A146:D146"/>
    <mergeCell ref="E148:T148"/>
    <mergeCell ref="B151:D151"/>
    <mergeCell ref="E135:T135"/>
    <mergeCell ref="B138:D138"/>
    <mergeCell ref="B139:D139"/>
    <mergeCell ref="B140:D140"/>
    <mergeCell ref="B141:D141"/>
    <mergeCell ref="B142:D142"/>
    <mergeCell ref="B158:D158"/>
    <mergeCell ref="A159:D159"/>
    <mergeCell ref="E161:T161"/>
    <mergeCell ref="B164:D164"/>
    <mergeCell ref="B165:D165"/>
    <mergeCell ref="B166:D166"/>
    <mergeCell ref="B152:D152"/>
    <mergeCell ref="B153:D153"/>
    <mergeCell ref="B154:D154"/>
    <mergeCell ref="B155:D155"/>
    <mergeCell ref="B156:D156"/>
    <mergeCell ref="B157:D157"/>
    <mergeCell ref="C185:D185"/>
    <mergeCell ref="J174:O175"/>
    <mergeCell ref="E177:T177"/>
    <mergeCell ref="E179:T179"/>
    <mergeCell ref="C183:D183"/>
    <mergeCell ref="D177:D181"/>
    <mergeCell ref="B167:D167"/>
    <mergeCell ref="B168:D168"/>
    <mergeCell ref="B169:D169"/>
    <mergeCell ref="B170:D170"/>
    <mergeCell ref="B171:D171"/>
    <mergeCell ref="A172:D172"/>
    <mergeCell ref="M39:O39"/>
    <mergeCell ref="M32:O32"/>
    <mergeCell ref="M33:O33"/>
    <mergeCell ref="M34:O34"/>
    <mergeCell ref="M35:O35"/>
    <mergeCell ref="M36:O36"/>
    <mergeCell ref="M37:O37"/>
    <mergeCell ref="M38:O38"/>
    <mergeCell ref="D34:G34"/>
    <mergeCell ref="D36:G36"/>
    <mergeCell ref="E32:F32"/>
    <mergeCell ref="E38:F38"/>
  </mergeCells>
  <pageMargins left="0.7" right="0.7" top="0.78740157499999996" bottom="0.78740157499999996" header="0.3" footer="0.3"/>
  <ignoredErrors>
    <ignoredError sqref="D2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BD9170621F7E4FA3DB692E5FB42087" ma:contentTypeVersion="5" ma:contentTypeDescription="Ein neues Dokument erstellen." ma:contentTypeScope="" ma:versionID="6a901bfe59d13ab2d3467b4cb3160372">
  <xsd:schema xmlns:xsd="http://www.w3.org/2001/XMLSchema" xmlns:xs="http://www.w3.org/2001/XMLSchema" xmlns:p="http://schemas.microsoft.com/office/2006/metadata/properties" xmlns:ns3="f9d6512a-79b1-4b90-a638-b638a095dd00" targetNamespace="http://schemas.microsoft.com/office/2006/metadata/properties" ma:root="true" ma:fieldsID="4cf9f98483e8bba688ae3f37b94ddc6b" ns3:_="">
    <xsd:import namespace="f9d6512a-79b1-4b90-a638-b638a095dd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6512a-79b1-4b90-a638-b638a095d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DA4AB9-FDE3-4144-B458-8E1A0E84F0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D7BCBF-BFAE-452D-AE6F-766240892B70}">
  <ds:schemaRefs>
    <ds:schemaRef ds:uri="http://purl.org/dc/terms/"/>
    <ds:schemaRef ds:uri="http://purl.org/dc/dcmitype/"/>
    <ds:schemaRef ds:uri="f9d6512a-79b1-4b90-a638-b638a095dd00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0D7C1F-A52A-4C41-8F89-68DF1D3C7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d6512a-79b1-4b90-a638-b638a095d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ChaCha20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 Wambach</dc:creator>
  <cp:lastModifiedBy>Tim  Wambach</cp:lastModifiedBy>
  <dcterms:created xsi:type="dcterms:W3CDTF">2024-10-24T17:06:35Z</dcterms:created>
  <dcterms:modified xsi:type="dcterms:W3CDTF">2026-07-30T08:01:45Z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0x0101006EBD9170621F7E4FA3DB692E5FB42087</vt:lpwstr>
  </property>
</Properties>
</file>