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Nextcloud\Lehre\Technische Grundlagen der Datensicherheit\Excelsheets\"/>
    </mc:Choice>
  </mc:AlternateContent>
  <xr:revisionPtr revIDLastSave="0" documentId="13_ncr:1_{860E72B4-0C4B-4EF6-ACB0-0FF2043384B4}" xr6:coauthVersionLast="47" xr6:coauthVersionMax="47" xr10:uidLastSave="{00000000-0000-0000-0000-000000000000}"/>
  <bookViews>
    <workbookView xWindow="-96" yWindow="-96" windowWidth="23232" windowHeight="13872" activeTab="1" xr2:uid="{28EE12B0-EA86-4958-AD41-E9D6E1BB001E}"/>
  </bookViews>
  <sheets>
    <sheet name="ChaCha20" sheetId="6" r:id="rId1"/>
    <sheet name="Operations" sheetId="7" r:id="rId2"/>
  </sheets>
  <definedNames>
    <definedName name="bin2word">_xlfn.LAMBDA(_xlpm.x,_xlfn.CONCAT(_xlfn.MAKEARRAY(8,1,_xlfn.LAMBDA(_xlpm.z,_xlpm.s,BIN2HEX(MID(_xlpm.x,1+(_xlpm.z-1)*4,4))))))</definedName>
    <definedName name="complete_round">_xlfn.LAMBDA(_xlpm.arr,quater_round_array(quater_round_array(quater_round_array(quater_round_array(quater_round_array(quater_round_array(quater_round_array(quater_round_array(_xlpm.arr,0,4,8,12),1,5,9,13),2,6,10,14),3,7,11,15),0,5,10,15),1,6,11,12),2,7,8,13),3,4,9,14))</definedName>
    <definedName name="har">_xlfn.LAMBDA(_xlpm.a,_xlpm.b,_xlpm.c,_xlfn.LET(_xlpm.sum,DEC2HEX(HEX2DEC(MID(_xlpm.a,LEN(_xlpm.a),1))+HEX2DEC(MID(_xlpm.b,LEN(_xlpm.b),1))+HEX2DEC(MID(_xlpm.c,LEN(_xlpm.c),1)),2),IF(MIN(LEN(_xlpm.a),LEN(_xlpm.b))=1,     MID(_xlpm.sum,2,1),     har(MID(_xlpm.a,1,LEN(_xlpm.a)-1),MID(_xlpm.b,1,LEN(_xlpm.b)-1),MID(_xlpm.sum,1,1)) &amp; MID(_xlpm.sum,2,1)  )))</definedName>
    <definedName name="littleEndian">_xlfn.LAMBDA(_xlpm.w,bin2word(littleEndianToWord(word2bin(_xlpm.w))))</definedName>
    <definedName name="littleEndianToWord">_xlfn.LAMBDA(_xlpm.x,littleEndianToWordOffset(_xlpm.x,0))</definedName>
    <definedName name="littleEndianToWordOffset">_xlfn.LAMBDA(_xlpm.x,_xlpm.o,_xlfn.LET(_xlpm.p,MID(_xlpm.x,_xlpm.o*8+1,32),_xlfn.CONCAT(MID(_xlpm.p,24+1,8),MID(_xlpm.p,16+1,8),MID(_xlpm.p,8+1,8),MID(_xlpm.p,1,8))))</definedName>
    <definedName name="quater_round">_xlfn.LAMBDA(_xlpm.xa,_xlpm.xb,_xlpm.xc,_xlpm.xd,_xlfn.LET(_xlpm.m,rotate_word(xor_word(_xlpm.xb,word_add(_xlpm.xc,rotate_word(xor_word(_xlpm.xd,word_add(_xlpm.xa,_xlpm.xb)),16))),12), _xlpm.v,word_add(_xlpm.xa,word_add(_xlpm.xb,rotate_word(xor_word(_xlpm.xb,word_add(_xlpm.xc,rotate_word(xor_word(_xlpm.xd,word_add(_xlpm.xa,_xlpm.xb)),16))),12))), _xlfn.HSTACK(_xlpm.v,rotate_word(xor_word(_xlpm.m,word_add(word_add(_xlpm.xc,rotate_word(xor_word(_xlpm.xd,word_add(_xlpm.xa,_xlpm.xb)), 16)), rotate_word(xor_word(rotate_word(xor_word(_xlpm.xd,word_add(_xlpm.xa,_xlpm.xb)), 16), _xlpm.v), 8))), 7),word_add(word_add(_xlpm.xc,rotate_word(xor_word(_xlpm.xd, word_add(_xlpm.xa,_xlpm.xb)), 16)),rotate_word(xor_word(rotate_word(xor_word(_xlpm.xd,word_add(_xlpm.xa,_xlpm.xb)), 16), _xlpm.v), 8)),rotate_word(xor_word(rotate_word(xor_word(_xlpm.xd,word_add(_xlpm.xa,_xlpm.xb)), 16), _xlpm.v), 8))))</definedName>
    <definedName name="quater_round_array">_xlfn.LAMBDA(_xlpm.arr,_xlpm.a,_xlpm.b,_xlpm.c,_xlpm.d,_xlfn.LET(_xlpm.res,quater_round(INDEX(_xlpm.arr,1,_xlpm.a+1), INDEX(_xlpm.arr,1,_xlpm.b+1), INDEX(_xlpm.arr,1,_xlpm.c+1), INDEX(_xlpm.arr,1,_xlpm.d+1)), _xlfn.MAKEARRAY(    1,COUNTA(_xlpm.arr),_xlfn.LAMBDA(_xlpm.z,_xlpm.s,IF(      _xlpm.a=(_xlpm.s-1),INDEX(_xlpm.res,1,1),IF(      _xlpm.b=(_xlpm.s-1),INDEX(_xlpm.res,1,2),IF(      _xlpm.c=(_xlpm.s-1),INDEX(_xlpm.res,1,3),IF(      _xlpm.d=(_xlpm.s-1),INDEX(_xlpm.res,1,4),INDEX(_xlpm.arr,1,_xlpm.s)    )))) ))) )</definedName>
    <definedName name="repeat_complete">_xlfn.LAMBDA(_xlpm.arr,_xlpm.c,IF(_xlpm.c=1,_xlpm.arr,repeat_complete(complete_round(_xlpm.arr),_xlpm.c-1)))</definedName>
    <definedName name="rotate_bin">_xlfn.LAMBDA(_xlpm.x,_xlpm.a,IF(_xlpm.a=0,_xlpm.x,_xlfn.CONCAT(MID(_xlpm.x,_xlpm.a+1,LEN(_xlpm.x)),MID(_xlpm.x,1,_xlpm.a))))</definedName>
    <definedName name="rotate_word">_xlfn.LAMBDA(_xlpm.w,_xlpm.a,bin2word(rotate_bin(word2bin(_xlpm.w),_xlpm.a)))</definedName>
    <definedName name="word_add">_xlfn.LAMBDA(_xlpm.a,_xlpm.b,har(_xlpm.a,_xlpm.b,"0"))</definedName>
    <definedName name="word2bin">_xlfn.LAMBDA(_xlpm.w,_xlfn.CONCAT(_xlfn.MAKEARRAY(LEN(_xlpm.w),1,_xlfn.LAMBDA(_xlpm.z,_xlpm.s,HEX2BIN(MID(_xlpm.w,_xlpm.z,1),4)))))</definedName>
    <definedName name="word2littleEndian">_xlfn.LAMBDA(_xlpm.w,littleEndianToWord(word2bin(_xlpm.w)))</definedName>
    <definedName name="xor_bin">_xlfn.LAMBDA(_xlpm.a,_xlpm.b,_xlfn.CONCAT(_xlfn.MAKEARRAY(1,MIN(LEN(_xlpm.a),LEN(_xlpm.b)),_xlfn.LAMBDA(_xlpm.z,_xlpm.s,MOD(MID(_xlpm.a,_xlpm.s,1)+MID(_xlpm.b,_xlpm.s,1),2)))))</definedName>
    <definedName name="xor_word">_xlfn.LAMBDA(_xlpm.a,_xlpm.b,_xlfn.CONCAT(_xlfn.MAKEARRAY(1,MIN(LEN(_xlpm.a),LEN(_xlpm.b)),_xlfn.LAMBDA(_xlpm.z,_xlpm.s,DEC2HEX(_xlfn.BITXOR(HEX2DEC(MID(_xlpm.a,_xlpm.s,1)),HEX2DEC(MID(_xlpm.b,_xlpm.s,1))))))))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6" l="1" a="1"/>
  <c r="M5" i="6" s="1"/>
  <c r="M6" i="6" s="1" a="1"/>
  <c r="M6" i="6" s="1"/>
  <c r="M7" i="6" s="1" a="1"/>
  <c r="M7" i="6" s="1"/>
  <c r="C21" i="7"/>
  <c r="C22" i="7" s="1"/>
  <c r="F25" i="7" s="1"/>
  <c r="H10" i="7"/>
  <c r="D7" i="7"/>
  <c r="D13" i="7" s="1" a="1"/>
  <c r="D13" i="7" s="1"/>
  <c r="C11" i="7" s="1" a="1"/>
  <c r="C11" i="7" s="1"/>
  <c r="N6" i="7"/>
  <c r="F16" i="6"/>
  <c r="S20" i="6" s="1" a="1"/>
  <c r="S20" i="6" s="1"/>
  <c r="S25" i="6" s="1"/>
  <c r="F25" i="6"/>
  <c r="G25" i="6"/>
  <c r="H25" i="6"/>
  <c r="E25" i="6"/>
  <c r="Q20" i="6"/>
  <c r="Q6" i="7" s="1"/>
  <c r="F15" i="6" a="1"/>
  <c r="F15" i="6" s="1"/>
  <c r="I20" i="6" s="1" a="1"/>
  <c r="I20" i="6" s="1"/>
  <c r="I25" i="6" s="1"/>
  <c r="R20" i="6"/>
  <c r="R25" i="6" s="1"/>
  <c r="C9" i="7" l="1" a="1"/>
  <c r="C9" i="7" s="1"/>
  <c r="C26" i="7" a="1"/>
  <c r="C26" i="7" s="1"/>
  <c r="F22" i="7"/>
  <c r="C25" i="7" s="1"/>
  <c r="E22" i="7"/>
  <c r="D25" i="7" s="1"/>
  <c r="D22" i="7"/>
  <c r="E25" i="7" s="1"/>
  <c r="C3" i="7"/>
  <c r="O6" i="7"/>
  <c r="P6" i="7"/>
  <c r="Q25" i="6"/>
  <c r="P25" i="6"/>
  <c r="O25" i="6"/>
  <c r="N25" i="6"/>
  <c r="M25" i="6"/>
  <c r="L25" i="6"/>
  <c r="K25" i="6"/>
  <c r="J25" i="6"/>
  <c r="T25" i="6"/>
  <c r="N27" i="6"/>
  <c r="F27" i="6"/>
  <c r="J27" i="6"/>
  <c r="N7" i="7" l="1" a="1"/>
  <c r="N7" i="7" s="1"/>
  <c r="E157" i="6" a="1"/>
  <c r="E157" i="6" s="1"/>
  <c r="O28" i="6"/>
  <c r="K28" i="6"/>
  <c r="G28" i="6"/>
  <c r="S28" i="6"/>
  <c r="R27" i="6"/>
  <c r="P29" i="6"/>
  <c r="H29" i="6"/>
  <c r="L29" i="6"/>
  <c r="T29" i="6"/>
  <c r="Q8" i="7" l="1" a="1"/>
  <c r="Q8" i="7" s="1"/>
  <c r="P9" i="7" l="1" a="1"/>
  <c r="P9" i="7" s="1"/>
  <c r="O10" i="7" l="1" a="1"/>
  <c r="O10" i="7" s="1"/>
  <c r="N11" i="7" l="1" a="1"/>
  <c r="N11" i="7" s="1"/>
  <c r="N15" i="7" l="1"/>
  <c r="E26" i="6" s="1"/>
  <c r="Q12" i="7" a="1"/>
  <c r="Q12" i="7" s="1"/>
  <c r="O30" i="6" l="1"/>
  <c r="O34" i="6" s="1"/>
  <c r="J30" i="6"/>
  <c r="J34" i="6" s="1"/>
  <c r="T30" i="6"/>
  <c r="T34" i="6" s="1"/>
  <c r="E30" i="6"/>
  <c r="E34" i="6" s="1"/>
  <c r="Q15" i="7"/>
  <c r="Q26" i="6" s="1"/>
  <c r="P13" i="7" a="1"/>
  <c r="P13" i="7" s="1"/>
  <c r="P15" i="7" l="1"/>
  <c r="M26" i="6" s="1"/>
  <c r="O14" i="7" a="1"/>
  <c r="O14" i="7" s="1"/>
  <c r="O15" i="7" s="1"/>
  <c r="I26" i="6" s="1"/>
  <c r="F31" i="6"/>
  <c r="F34" i="6" s="1"/>
  <c r="Q31" i="6"/>
  <c r="Q34" i="6" s="1"/>
  <c r="K31" i="6"/>
  <c r="K34" i="6" s="1"/>
  <c r="P31" i="6"/>
  <c r="P34" i="6" s="1"/>
  <c r="N33" i="6" l="1"/>
  <c r="N34" i="6" s="1"/>
  <c r="I33" i="6"/>
  <c r="I34" i="6" s="1"/>
  <c r="H33" i="6"/>
  <c r="H34" i="6" s="1"/>
  <c r="S33" i="6"/>
  <c r="S34" i="6" s="1"/>
  <c r="G32" i="6"/>
  <c r="G34" i="6" s="1"/>
  <c r="R32" i="6"/>
  <c r="R34" i="6" s="1"/>
  <c r="M32" i="6"/>
  <c r="M34" i="6" s="1"/>
  <c r="L32" i="6"/>
  <c r="L34" i="6" s="1"/>
  <c r="E38" i="6" l="1" a="1"/>
  <c r="E38" i="6" s="1"/>
  <c r="S41" i="6"/>
  <c r="T42" i="6"/>
  <c r="J40" i="6"/>
  <c r="L42" i="6"/>
  <c r="F40" i="6"/>
  <c r="H42" i="6"/>
  <c r="K41" i="6"/>
  <c r="P42" i="6"/>
  <c r="G41" i="6"/>
  <c r="N40" i="6" l="1"/>
  <c r="O41" i="6"/>
  <c r="R40" i="6"/>
  <c r="M39" i="6"/>
  <c r="Q39" i="6"/>
  <c r="Q44" i="6" s="1"/>
  <c r="Q47" i="6" s="1"/>
  <c r="E39" i="6"/>
  <c r="I39" i="6"/>
  <c r="H46" i="6" s="1"/>
  <c r="H47" i="6" s="1"/>
  <c r="L45" i="6" l="1"/>
  <c r="L47" i="6" s="1"/>
  <c r="P44" i="6"/>
  <c r="P47" i="6" s="1"/>
  <c r="F44" i="6"/>
  <c r="F47" i="6" s="1"/>
  <c r="O43" i="6"/>
  <c r="O47" i="6" s="1"/>
  <c r="T43" i="6"/>
  <c r="T47" i="6" s="1"/>
  <c r="J43" i="6"/>
  <c r="J47" i="6" s="1"/>
  <c r="E43" i="6"/>
  <c r="E47" i="6" s="1"/>
  <c r="K44" i="6"/>
  <c r="K47" i="6" s="1"/>
  <c r="M45" i="6"/>
  <c r="M47" i="6" s="1"/>
  <c r="G45" i="6"/>
  <c r="G47" i="6" s="1"/>
  <c r="S46" i="6"/>
  <c r="S47" i="6" s="1"/>
  <c r="I46" i="6"/>
  <c r="I47" i="6" s="1"/>
  <c r="N46" i="6"/>
  <c r="N47" i="6" s="1"/>
  <c r="R45" i="6"/>
  <c r="R47" i="6" s="1"/>
  <c r="E51" i="6" l="1" a="1"/>
  <c r="L55" i="6" l="1"/>
  <c r="F53" i="6"/>
  <c r="O54" i="6"/>
  <c r="S54" i="6"/>
  <c r="H55" i="6"/>
  <c r="J53" i="6"/>
  <c r="N53" i="6"/>
  <c r="G54" i="6"/>
  <c r="P55" i="6"/>
  <c r="R53" i="6"/>
  <c r="E51" i="6"/>
  <c r="K54" i="6"/>
  <c r="T55" i="6"/>
  <c r="E52" i="6" l="1"/>
  <c r="Q52" i="6"/>
  <c r="P57" i="6" s="1"/>
  <c r="P60" i="6" s="1"/>
  <c r="I52" i="6"/>
  <c r="N59" i="6" s="1"/>
  <c r="N60" i="6" s="1"/>
  <c r="M52" i="6"/>
  <c r="R58" i="6" s="1"/>
  <c r="R60" i="6" s="1"/>
  <c r="F57" i="6" l="1"/>
  <c r="F60" i="6" s="1"/>
  <c r="Q57" i="6"/>
  <c r="Q60" i="6" s="1"/>
  <c r="K57" i="6"/>
  <c r="K60" i="6" s="1"/>
  <c r="I59" i="6"/>
  <c r="I60" i="6" s="1"/>
  <c r="S59" i="6"/>
  <c r="S60" i="6" s="1"/>
  <c r="H59" i="6"/>
  <c r="H60" i="6" s="1"/>
  <c r="G58" i="6"/>
  <c r="G60" i="6" s="1"/>
  <c r="M58" i="6"/>
  <c r="M60" i="6" s="1"/>
  <c r="L58" i="6"/>
  <c r="L60" i="6" s="1"/>
  <c r="T56" i="6"/>
  <c r="T60" i="6" s="1"/>
  <c r="J56" i="6"/>
  <c r="J60" i="6" s="1"/>
  <c r="E56" i="6"/>
  <c r="E60" i="6" s="1"/>
  <c r="O56" i="6"/>
  <c r="O60" i="6" s="1"/>
  <c r="E64" i="6" l="1" a="1"/>
  <c r="R66" i="6" l="1"/>
  <c r="N66" i="6"/>
  <c r="J66" i="6"/>
  <c r="F66" i="6"/>
  <c r="O67" i="6"/>
  <c r="S67" i="6"/>
  <c r="G67" i="6"/>
  <c r="T68" i="6"/>
  <c r="H68" i="6"/>
  <c r="L68" i="6"/>
  <c r="K67" i="6"/>
  <c r="E64" i="6"/>
  <c r="P68" i="6"/>
  <c r="E65" i="6" l="1"/>
  <c r="I65" i="6"/>
  <c r="S72" i="6" s="1"/>
  <c r="S73" i="6" s="1"/>
  <c r="Q65" i="6"/>
  <c r="K70" i="6" s="1"/>
  <c r="K73" i="6" s="1"/>
  <c r="M65" i="6"/>
  <c r="M71" i="6" s="1"/>
  <c r="M73" i="6" s="1"/>
  <c r="R71" i="6" l="1"/>
  <c r="R73" i="6" s="1"/>
  <c r="Q70" i="6"/>
  <c r="Q73" i="6" s="1"/>
  <c r="P70" i="6"/>
  <c r="P73" i="6" s="1"/>
  <c r="F70" i="6"/>
  <c r="F73" i="6" s="1"/>
  <c r="L71" i="6"/>
  <c r="L73" i="6" s="1"/>
  <c r="G71" i="6"/>
  <c r="G73" i="6" s="1"/>
  <c r="H72" i="6"/>
  <c r="H73" i="6" s="1"/>
  <c r="I72" i="6"/>
  <c r="I73" i="6" s="1"/>
  <c r="E69" i="6"/>
  <c r="E73" i="6" s="1"/>
  <c r="O69" i="6"/>
  <c r="O73" i="6" s="1"/>
  <c r="T69" i="6"/>
  <c r="T73" i="6" s="1"/>
  <c r="J69" i="6"/>
  <c r="J73" i="6" s="1"/>
  <c r="N72" i="6"/>
  <c r="N73" i="6" s="1"/>
  <c r="E77" i="6" l="1" a="1"/>
  <c r="S80" i="6" l="1"/>
  <c r="R79" i="6"/>
  <c r="F79" i="6"/>
  <c r="P81" i="6"/>
  <c r="E77" i="6"/>
  <c r="G80" i="6"/>
  <c r="T81" i="6"/>
  <c r="J79" i="6"/>
  <c r="H81" i="6"/>
  <c r="L81" i="6"/>
  <c r="N79" i="6"/>
  <c r="O80" i="6"/>
  <c r="K80" i="6"/>
  <c r="M78" i="6" l="1"/>
  <c r="M84" i="6" s="1"/>
  <c r="M86" i="6" s="1"/>
  <c r="Q78" i="6"/>
  <c r="P83" i="6" s="1"/>
  <c r="P86" i="6" s="1"/>
  <c r="E78" i="6"/>
  <c r="I78" i="6"/>
  <c r="H85" i="6" s="1"/>
  <c r="H86" i="6" s="1"/>
  <c r="Q83" i="6" l="1"/>
  <c r="Q86" i="6" s="1"/>
  <c r="K83" i="6"/>
  <c r="K86" i="6" s="1"/>
  <c r="L84" i="6"/>
  <c r="L86" i="6" s="1"/>
  <c r="F83" i="6"/>
  <c r="F86" i="6" s="1"/>
  <c r="R84" i="6"/>
  <c r="R86" i="6" s="1"/>
  <c r="N85" i="6"/>
  <c r="N86" i="6" s="1"/>
  <c r="E82" i="6"/>
  <c r="E86" i="6" s="1"/>
  <c r="J82" i="6"/>
  <c r="J86" i="6" s="1"/>
  <c r="O82" i="6"/>
  <c r="O86" i="6" s="1"/>
  <c r="T82" i="6"/>
  <c r="T86" i="6" s="1"/>
  <c r="G84" i="6"/>
  <c r="G86" i="6" s="1"/>
  <c r="I85" i="6"/>
  <c r="I86" i="6" s="1"/>
  <c r="S85" i="6"/>
  <c r="S86" i="6" s="1"/>
  <c r="E90" i="6" l="1" a="1"/>
  <c r="L94" i="6" l="1"/>
  <c r="R92" i="6"/>
  <c r="O93" i="6"/>
  <c r="P94" i="6"/>
  <c r="S93" i="6"/>
  <c r="G93" i="6"/>
  <c r="E90" i="6"/>
  <c r="F92" i="6"/>
  <c r="K93" i="6"/>
  <c r="T94" i="6"/>
  <c r="J92" i="6"/>
  <c r="H94" i="6"/>
  <c r="N92" i="6"/>
  <c r="Q91" i="6" l="1"/>
  <c r="K96" i="6" s="1"/>
  <c r="K99" i="6" s="1"/>
  <c r="M91" i="6"/>
  <c r="G97" i="6" s="1"/>
  <c r="G99" i="6" s="1"/>
  <c r="E91" i="6"/>
  <c r="I91" i="6"/>
  <c r="I98" i="6" s="1"/>
  <c r="I99" i="6" s="1"/>
  <c r="L97" i="6" l="1"/>
  <c r="L99" i="6" s="1"/>
  <c r="M97" i="6"/>
  <c r="M99" i="6" s="1"/>
  <c r="H98" i="6"/>
  <c r="H99" i="6" s="1"/>
  <c r="N98" i="6"/>
  <c r="N99" i="6" s="1"/>
  <c r="S98" i="6"/>
  <c r="S99" i="6" s="1"/>
  <c r="R97" i="6"/>
  <c r="R99" i="6" s="1"/>
  <c r="E95" i="6"/>
  <c r="E99" i="6" s="1"/>
  <c r="T95" i="6"/>
  <c r="T99" i="6" s="1"/>
  <c r="O95" i="6"/>
  <c r="O99" i="6" s="1"/>
  <c r="J95" i="6"/>
  <c r="J99" i="6" s="1"/>
  <c r="F96" i="6"/>
  <c r="F99" i="6" s="1"/>
  <c r="Q96" i="6"/>
  <c r="Q99" i="6" s="1"/>
  <c r="P96" i="6"/>
  <c r="P99" i="6" s="1"/>
  <c r="E103" i="6" l="1" a="1"/>
  <c r="G106" i="6" l="1"/>
  <c r="E103" i="6"/>
  <c r="F105" i="6"/>
  <c r="R105" i="6"/>
  <c r="S106" i="6"/>
  <c r="P107" i="6"/>
  <c r="J105" i="6"/>
  <c r="H107" i="6"/>
  <c r="T107" i="6"/>
  <c r="L107" i="6"/>
  <c r="O106" i="6"/>
  <c r="K106" i="6"/>
  <c r="N105" i="6"/>
  <c r="Q104" i="6" l="1"/>
  <c r="P109" i="6" s="1"/>
  <c r="P112" i="6" s="1"/>
  <c r="M104" i="6"/>
  <c r="R110" i="6" s="1"/>
  <c r="R112" i="6" s="1"/>
  <c r="I104" i="6"/>
  <c r="H111" i="6" s="1"/>
  <c r="H112" i="6" s="1"/>
  <c r="E104" i="6"/>
  <c r="G110" i="6" l="1"/>
  <c r="G112" i="6" s="1"/>
  <c r="Q109" i="6"/>
  <c r="Q112" i="6" s="1"/>
  <c r="O108" i="6"/>
  <c r="O112" i="6" s="1"/>
  <c r="E108" i="6"/>
  <c r="E112" i="6" s="1"/>
  <c r="J108" i="6"/>
  <c r="J112" i="6" s="1"/>
  <c r="T108" i="6"/>
  <c r="T112" i="6" s="1"/>
  <c r="L110" i="6"/>
  <c r="L112" i="6" s="1"/>
  <c r="F109" i="6"/>
  <c r="F112" i="6" s="1"/>
  <c r="M110" i="6"/>
  <c r="M112" i="6" s="1"/>
  <c r="K109" i="6"/>
  <c r="K112" i="6" s="1"/>
  <c r="N111" i="6"/>
  <c r="N112" i="6" s="1"/>
  <c r="S111" i="6"/>
  <c r="S112" i="6" s="1"/>
  <c r="I111" i="6"/>
  <c r="I112" i="6" s="1"/>
  <c r="E116" i="6" l="1" a="1"/>
  <c r="P120" i="6" l="1"/>
  <c r="G119" i="6"/>
  <c r="R118" i="6"/>
  <c r="O119" i="6"/>
  <c r="J118" i="6"/>
  <c r="L120" i="6"/>
  <c r="T120" i="6"/>
  <c r="H120" i="6"/>
  <c r="E116" i="6"/>
  <c r="F118" i="6"/>
  <c r="S119" i="6"/>
  <c r="N118" i="6"/>
  <c r="K119" i="6"/>
  <c r="Q117" i="6" l="1"/>
  <c r="Q122" i="6" s="1"/>
  <c r="Q125" i="6" s="1"/>
  <c r="M117" i="6"/>
  <c r="R123" i="6" s="1"/>
  <c r="R125" i="6" s="1"/>
  <c r="I117" i="6"/>
  <c r="N124" i="6" s="1"/>
  <c r="N125" i="6" s="1"/>
  <c r="E117" i="6"/>
  <c r="P122" i="6" l="1"/>
  <c r="P125" i="6" s="1"/>
  <c r="M123" i="6"/>
  <c r="M125" i="6" s="1"/>
  <c r="K122" i="6"/>
  <c r="K125" i="6" s="1"/>
  <c r="L123" i="6"/>
  <c r="L125" i="6" s="1"/>
  <c r="I124" i="6"/>
  <c r="I125" i="6" s="1"/>
  <c r="E121" i="6"/>
  <c r="E125" i="6" s="1"/>
  <c r="O121" i="6"/>
  <c r="O125" i="6" s="1"/>
  <c r="J121" i="6"/>
  <c r="J125" i="6" s="1"/>
  <c r="T121" i="6"/>
  <c r="T125" i="6" s="1"/>
  <c r="F122" i="6"/>
  <c r="F125" i="6" s="1"/>
  <c r="G123" i="6"/>
  <c r="G125" i="6" s="1"/>
  <c r="S124" i="6"/>
  <c r="S125" i="6" s="1"/>
  <c r="H124" i="6"/>
  <c r="H125" i="6" s="1"/>
  <c r="E129" i="6" l="1" a="1"/>
  <c r="P133" i="6" s="1"/>
  <c r="S132" i="6"/>
  <c r="F131" i="6"/>
  <c r="J131" i="6"/>
  <c r="T133" i="6" l="1"/>
  <c r="R131" i="6"/>
  <c r="O132" i="6"/>
  <c r="E129" i="6"/>
  <c r="M130" i="6" s="1"/>
  <c r="N131" i="6"/>
  <c r="H133" i="6"/>
  <c r="L133" i="6"/>
  <c r="G132" i="6"/>
  <c r="K132" i="6"/>
  <c r="I130" i="6"/>
  <c r="Q130" i="6" l="1"/>
  <c r="F135" i="6" s="1"/>
  <c r="F138" i="6" s="1"/>
  <c r="E130" i="6"/>
  <c r="O134" i="6" s="1"/>
  <c r="O138" i="6" s="1"/>
  <c r="I137" i="6"/>
  <c r="I138" i="6" s="1"/>
  <c r="L136" i="6"/>
  <c r="L138" i="6" s="1"/>
  <c r="M136" i="6"/>
  <c r="M138" i="6" s="1"/>
  <c r="H137" i="6"/>
  <c r="H138" i="6" s="1"/>
  <c r="S137" i="6"/>
  <c r="S138" i="6" s="1"/>
  <c r="N137" i="6"/>
  <c r="N138" i="6" s="1"/>
  <c r="G136" i="6"/>
  <c r="G138" i="6" s="1"/>
  <c r="R136" i="6"/>
  <c r="R138" i="6" s="1"/>
  <c r="E134" i="6" l="1"/>
  <c r="E138" i="6" s="1"/>
  <c r="T134" i="6"/>
  <c r="T138" i="6" s="1"/>
  <c r="J134" i="6"/>
  <c r="J138" i="6" s="1"/>
  <c r="Q135" i="6"/>
  <c r="Q138" i="6" s="1"/>
  <c r="P135" i="6"/>
  <c r="P138" i="6" s="1"/>
  <c r="K135" i="6"/>
  <c r="K138" i="6" s="1"/>
  <c r="E142" i="6" l="1" a="1"/>
  <c r="G145" i="6"/>
  <c r="P146" i="6"/>
  <c r="F144" i="6"/>
  <c r="R144" i="6"/>
  <c r="T146" i="6"/>
  <c r="L146" i="6"/>
  <c r="H146" i="6"/>
  <c r="S145" i="6"/>
  <c r="O145" i="6"/>
  <c r="K145" i="6"/>
  <c r="J144" i="6"/>
  <c r="N144" i="6"/>
  <c r="E142" i="6"/>
  <c r="M143" i="6" l="1"/>
  <c r="R149" i="6" s="1"/>
  <c r="R151" i="6" s="1"/>
  <c r="I143" i="6"/>
  <c r="I150" i="6" s="1"/>
  <c r="I151" i="6" s="1"/>
  <c r="E143" i="6"/>
  <c r="Q143" i="6"/>
  <c r="Q148" i="6" s="1"/>
  <c r="Q151" i="6" s="1"/>
  <c r="P148" i="6" l="1"/>
  <c r="P151" i="6" s="1"/>
  <c r="L149" i="6"/>
  <c r="L151" i="6" s="1"/>
  <c r="F148" i="6"/>
  <c r="F151" i="6" s="1"/>
  <c r="G149" i="6"/>
  <c r="G151" i="6" s="1"/>
  <c r="S150" i="6"/>
  <c r="S151" i="6" s="1"/>
  <c r="M149" i="6"/>
  <c r="M151" i="6" s="1"/>
  <c r="K148" i="6"/>
  <c r="K151" i="6" s="1"/>
  <c r="H150" i="6"/>
  <c r="H151" i="6" s="1"/>
  <c r="N150" i="6"/>
  <c r="N151" i="6" s="1"/>
  <c r="O147" i="6"/>
  <c r="O151" i="6" s="1"/>
  <c r="J147" i="6"/>
  <c r="J151" i="6" s="1"/>
  <c r="E147" i="6"/>
  <c r="E151" i="6" s="1"/>
  <c r="T147" i="6"/>
  <c r="T151" i="6" s="1"/>
  <c r="E159" i="6" l="1" a="1"/>
  <c r="N160" i="6" l="1" a="1"/>
  <c r="N160" i="6" s="1"/>
  <c r="N162" i="6" s="1" a="1"/>
  <c r="N162" i="6" s="1"/>
  <c r="E159" i="6"/>
  <c r="E160" i="6" s="1" a="1"/>
  <c r="E160" i="6" s="1"/>
  <c r="E162" i="6" s="1" a="1"/>
  <c r="E162" i="6" s="1"/>
  <c r="F160" i="6" a="1"/>
  <c r="F160" i="6" s="1"/>
  <c r="F162" i="6" s="1" a="1"/>
  <c r="F162" i="6" s="1"/>
  <c r="L160" i="6" a="1"/>
  <c r="L160" i="6" s="1"/>
  <c r="L162" i="6" s="1" a="1"/>
  <c r="L162" i="6" s="1"/>
  <c r="S160" i="6" a="1"/>
  <c r="S160" i="6" s="1"/>
  <c r="S162" i="6" s="1" a="1"/>
  <c r="S162" i="6" s="1"/>
  <c r="T160" i="6" a="1"/>
  <c r="T160" i="6" s="1"/>
  <c r="T162" i="6" s="1" a="1"/>
  <c r="T162" i="6" s="1"/>
  <c r="G160" i="6" a="1"/>
  <c r="G160" i="6" s="1"/>
  <c r="G162" i="6" s="1" a="1"/>
  <c r="G162" i="6" s="1"/>
  <c r="K160" i="6" a="1"/>
  <c r="K160" i="6" s="1"/>
  <c r="K162" i="6" s="1" a="1"/>
  <c r="K162" i="6" s="1"/>
  <c r="R160" i="6" a="1"/>
  <c r="R160" i="6" s="1"/>
  <c r="R162" i="6" s="1" a="1"/>
  <c r="R162" i="6" s="1"/>
  <c r="J160" i="6" a="1"/>
  <c r="J160" i="6" s="1"/>
  <c r="J162" i="6" s="1" a="1"/>
  <c r="J162" i="6" s="1"/>
  <c r="Q160" i="6" a="1"/>
  <c r="Q160" i="6" s="1"/>
  <c r="Q162" i="6" s="1" a="1"/>
  <c r="Q162" i="6" s="1"/>
  <c r="H160" i="6" a="1"/>
  <c r="H160" i="6" s="1"/>
  <c r="H162" i="6" s="1" a="1"/>
  <c r="H162" i="6" s="1"/>
  <c r="O160" i="6" a="1"/>
  <c r="O160" i="6" s="1"/>
  <c r="O162" i="6" s="1" a="1"/>
  <c r="O162" i="6" s="1"/>
  <c r="I160" i="6" a="1"/>
  <c r="I160" i="6" s="1"/>
  <c r="I162" i="6" s="1" a="1"/>
  <c r="I162" i="6" s="1"/>
  <c r="P160" i="6" a="1"/>
  <c r="P160" i="6" s="1"/>
  <c r="P162" i="6" s="1" a="1"/>
  <c r="P162" i="6" s="1"/>
  <c r="M160" i="6" a="1"/>
  <c r="M160" i="6" s="1"/>
  <c r="M162" i="6" s="1" a="1"/>
  <c r="M162" i="6" s="1"/>
  <c r="E164" i="6" l="1"/>
  <c r="D10" i="6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<sst xmlns="http://schemas.openxmlformats.org/spreadsheetml/2006/main" count="135" uniqueCount="61">
  <si>
    <t>Nonce</t>
  </si>
  <si>
    <t>Counter</t>
  </si>
  <si>
    <t>Nonce:</t>
  </si>
  <si>
    <t>Counter:</t>
  </si>
  <si>
    <t>0 / Nonce</t>
  </si>
  <si>
    <t>12345678123456781234567812345678</t>
  </si>
  <si>
    <t>Rotate:</t>
  </si>
  <si>
    <t>Initiale Matrix</t>
  </si>
  <si>
    <t>a</t>
  </si>
  <si>
    <t>b</t>
  </si>
  <si>
    <t>c</t>
  </si>
  <si>
    <t>d</t>
  </si>
  <si>
    <t>(1) a=a+b</t>
  </si>
  <si>
    <t>(2) d=ROTATE(d^a,16)</t>
  </si>
  <si>
    <t>(3) c=c+d</t>
  </si>
  <si>
    <t>(4) b=ROTATE(b^c,12)</t>
  </si>
  <si>
    <t>(5) a=a+b</t>
  </si>
  <si>
    <t>(6) d=ROTATE(d^a,8)</t>
  </si>
  <si>
    <t>(7) c=c+d</t>
  </si>
  <si>
    <t>(8) b=ROTATE(b^c,7)</t>
  </si>
  <si>
    <t>61707865</t>
  </si>
  <si>
    <t>+</t>
  </si>
  <si>
    <t>LittleEndian</t>
  </si>
  <si>
    <t>3320646E</t>
  </si>
  <si>
    <t>79622D32</t>
  </si>
  <si>
    <t>6B206574</t>
  </si>
  <si>
    <t>Nonce (HEX):</t>
  </si>
  <si>
    <t>0000000000000000</t>
  </si>
  <si>
    <t xml:space="preserve">LittleEndian:  </t>
  </si>
  <si>
    <t>Testmessage</t>
  </si>
  <si>
    <t>Key (UTF8):</t>
  </si>
  <si>
    <t>Bitstream 
(64 Byte):</t>
  </si>
  <si>
    <t>Keystream (Hex):</t>
  </si>
  <si>
    <t>Ciphertext (Hex):</t>
  </si>
  <si>
    <t>Plaintext (Hex):</t>
  </si>
  <si>
    <t>Key:</t>
  </si>
  <si>
    <t>Constants</t>
  </si>
  <si>
    <t>Key</t>
  </si>
  <si>
    <t>End Repeating</t>
  </si>
  <si>
    <t>Initial Matrix</t>
  </si>
  <si>
    <t xml:space="preserve">Matrix   
+ 
Result </t>
  </si>
  <si>
    <t xml:space="preserve">Keystream:  </t>
  </si>
  <si>
    <t>Plaintext (UTF8):</t>
  </si>
  <si>
    <t>Round 3+4</t>
  </si>
  <si>
    <t>Round 5+6</t>
  </si>
  <si>
    <t>Round 7+8</t>
  </si>
  <si>
    <t>Round 9+10</t>
  </si>
  <si>
    <t>Round 11+12</t>
  </si>
  <si>
    <t>Round 13+14</t>
  </si>
  <si>
    <t>Round 15+16</t>
  </si>
  <si>
    <t>Round 17+18</t>
  </si>
  <si>
    <t>Round 19+20</t>
  </si>
  <si>
    <t>Quarterround(0,4,8,12)</t>
  </si>
  <si>
    <t>Quarterround(1,5,9,13)</t>
  </si>
  <si>
    <t>Quarterround(2,6,10,14)</t>
  </si>
  <si>
    <t>Quarterround(3,7,11,15)</t>
  </si>
  <si>
    <t>Quarterround(0,5,10,15)</t>
  </si>
  <si>
    <t>Quarterround(1,6,11,12)</t>
  </si>
  <si>
    <t>Quarterround(2,7,8,13)</t>
  </si>
  <si>
    <t>Quarterround(3,4,9,14)</t>
  </si>
  <si>
    <t>Bits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</si>
</sst>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1"/>
      <color theme="5" tint="-0.249977111117893"/>
      <name val="Aptos Narrow"/>
      <family val="2"/>
      <scheme val="minor"/>
    </font>
    <font>
      <sz val="11"/>
      <color theme="7" tint="-0.249977111117893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sz val="11"/>
      <color theme="2" tint="-0.749992370372631"/>
      <name val="Aptos Narrow"/>
      <family val="2"/>
      <scheme val="minor"/>
    </font>
    <font>
      <sz val="10"/>
      <color theme="1"/>
      <name val="Courier New"/>
      <family val="3"/>
    </font>
    <font>
      <sz val="10"/>
      <color theme="1"/>
      <name val="Aptos Narrow"/>
      <family val="2"/>
      <scheme val="minor"/>
    </font>
    <font>
      <sz val="14"/>
      <color theme="1"/>
      <name val="Courier New"/>
      <family val="3"/>
    </font>
    <font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left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8" fillId="0" borderId="0" xfId="0" applyFont="1" applyAlignment="1">
      <alignment vertical="center"/>
    </xf>
    <xf numFmtId="0" fontId="0" fillId="7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/>
    <xf numFmtId="49" fontId="0" fillId="5" borderId="9" xfId="0" applyNumberFormat="1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5" borderId="12" xfId="0" applyNumberForma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6" fillId="0" borderId="12" xfId="0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4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49" fontId="9" fillId="2" borderId="12" xfId="0" applyNumberFormat="1" applyFont="1" applyFill="1" applyBorder="1" applyAlignment="1">
      <alignment horizontal="left" vertical="center"/>
    </xf>
    <xf numFmtId="49" fontId="9" fillId="2" borderId="18" xfId="0" applyNumberFormat="1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0" fillId="3" borderId="1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49" fontId="9" fillId="2" borderId="15" xfId="0" applyNumberFormat="1" applyFont="1" applyFill="1" applyBorder="1" applyAlignment="1">
      <alignment horizontal="left" vertical="center"/>
    </xf>
    <xf numFmtId="49" fontId="9" fillId="2" borderId="16" xfId="0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3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2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94130</xdr:colOff>
      <xdr:row>7</xdr:row>
      <xdr:rowOff>38100</xdr:rowOff>
    </xdr:from>
    <xdr:to>
      <xdr:col>6</xdr:col>
      <xdr:colOff>537882</xdr:colOff>
      <xdr:row>11</xdr:row>
      <xdr:rowOff>152400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86F07E88-FFAF-44D6-BBB4-2CEFB17BE1ED}"/>
            </a:ext>
          </a:extLst>
        </xdr:cNvPr>
        <xdr:cNvSpPr/>
      </xdr:nvSpPr>
      <xdr:spPr>
        <a:xfrm>
          <a:off x="5001410" y="6377940"/>
          <a:ext cx="443752" cy="90678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421341</xdr:colOff>
      <xdr:row>3</xdr:row>
      <xdr:rowOff>62753</xdr:rowOff>
    </xdr:from>
    <xdr:to>
      <xdr:col>17</xdr:col>
      <xdr:colOff>385483</xdr:colOff>
      <xdr:row>15</xdr:row>
      <xdr:rowOff>116541</xdr:rowOff>
    </xdr:to>
    <xdr:sp macro="" textlink="">
      <xdr:nvSpPr>
        <xdr:cNvPr id="3" name="Rechteck: abgerundete Ecken 2">
          <a:extLst>
            <a:ext uri="{FF2B5EF4-FFF2-40B4-BE49-F238E27FC236}">
              <a16:creationId xmlns:a16="http://schemas.microsoft.com/office/drawing/2014/main" id="{B7896FAD-8904-4324-9204-12CBA9E8D535}"/>
            </a:ext>
          </a:extLst>
        </xdr:cNvPr>
        <xdr:cNvSpPr/>
      </xdr:nvSpPr>
      <xdr:spPr>
        <a:xfrm>
          <a:off x="8132781" y="5610113"/>
          <a:ext cx="5561032" cy="2431228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277906</xdr:colOff>
      <xdr:row>3</xdr:row>
      <xdr:rowOff>80683</xdr:rowOff>
    </xdr:from>
    <xdr:to>
      <xdr:col>8</xdr:col>
      <xdr:colOff>340658</xdr:colOff>
      <xdr:row>15</xdr:row>
      <xdr:rowOff>125505</xdr:rowOff>
    </xdr:to>
    <xdr:sp macro="" textlink="">
      <xdr:nvSpPr>
        <xdr:cNvPr id="4" name="Rechteck: abgerundete Ecken 3">
          <a:extLst>
            <a:ext uri="{FF2B5EF4-FFF2-40B4-BE49-F238E27FC236}">
              <a16:creationId xmlns:a16="http://schemas.microsoft.com/office/drawing/2014/main" id="{40F440D6-C866-4B3A-9CFB-3BEFD50AA51F}"/>
            </a:ext>
          </a:extLst>
        </xdr:cNvPr>
        <xdr:cNvSpPr/>
      </xdr:nvSpPr>
      <xdr:spPr>
        <a:xfrm>
          <a:off x="1679986" y="5628043"/>
          <a:ext cx="4970032" cy="2422262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391297</xdr:colOff>
      <xdr:row>5</xdr:row>
      <xdr:rowOff>61785</xdr:rowOff>
    </xdr:from>
    <xdr:to>
      <xdr:col>18</xdr:col>
      <xdr:colOff>82378</xdr:colOff>
      <xdr:row>13</xdr:row>
      <xdr:rowOff>10298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556B915A-8627-4053-ABF4-362685CADC26}"/>
            </a:ext>
          </a:extLst>
        </xdr:cNvPr>
        <xdr:cNvSpPr txBox="1"/>
      </xdr:nvSpPr>
      <xdr:spPr>
        <a:xfrm rot="5400000">
          <a:off x="13128951" y="6576061"/>
          <a:ext cx="1533473" cy="3921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400"/>
            <a:t>2 ROUNDS</a:t>
          </a:r>
        </a:p>
      </xdr:txBody>
    </xdr:sp>
    <xdr:clientData/>
  </xdr:twoCellAnchor>
  <xdr:twoCellAnchor>
    <xdr:from>
      <xdr:col>1</xdr:col>
      <xdr:colOff>364682</xdr:colOff>
      <xdr:row>19</xdr:row>
      <xdr:rowOff>8964</xdr:rowOff>
    </xdr:from>
    <xdr:to>
      <xdr:col>6</xdr:col>
      <xdr:colOff>304800</xdr:colOff>
      <xdr:row>26</xdr:row>
      <xdr:rowOff>188256</xdr:rowOff>
    </xdr:to>
    <xdr:sp macro="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D8267F2A-356A-44C8-A612-02EE711F75A8}"/>
            </a:ext>
          </a:extLst>
        </xdr:cNvPr>
        <xdr:cNvSpPr/>
      </xdr:nvSpPr>
      <xdr:spPr>
        <a:xfrm>
          <a:off x="10167812" y="2386404"/>
          <a:ext cx="3445318" cy="1566132"/>
        </a:xfrm>
        <a:prstGeom prst="round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0</xdr:colOff>
      <xdr:row>22</xdr:row>
      <xdr:rowOff>71717</xdr:rowOff>
    </xdr:from>
    <xdr:to>
      <xdr:col>4</xdr:col>
      <xdr:colOff>0</xdr:colOff>
      <xdr:row>23</xdr:row>
      <xdr:rowOff>116542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4F6357F4-8CCA-4580-8FAD-BAADB7F46D66}"/>
            </a:ext>
          </a:extLst>
        </xdr:cNvPr>
        <xdr:cNvCxnSpPr/>
      </xdr:nvCxnSpPr>
      <xdr:spPr>
        <a:xfrm>
          <a:off x="11906250" y="3043517"/>
          <a:ext cx="0" cy="2429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1378-17FF-46C5-96E3-8962AB7E9375}">
  <dimension ref="A1:T165"/>
  <sheetViews>
    <sheetView showGridLines="0" showRowColHeaders="0" zoomScale="69" zoomScaleNormal="40" workbookViewId="0">
      <selection activeCell="S8" sqref="S8"/>
    </sheetView>
  </sheetViews>
  <sheetFormatPr baseColWidth="10" defaultColWidth="9.68359375" defaultRowHeight="15.6" customHeight="1" x14ac:dyDescent="0.55000000000000004"/>
  <cols>
    <col min="14" max="14" width="9.5234375" customWidth="1"/>
  </cols>
  <sheetData>
    <row r="1" spans="2:20" ht="15.6" customHeight="1" thickBot="1" x14ac:dyDescent="0.6"/>
    <row r="2" spans="2:20" ht="15.6" customHeight="1" x14ac:dyDescent="0.55000000000000004">
      <c r="B2" s="74" t="s">
        <v>30</v>
      </c>
      <c r="C2" s="75"/>
      <c r="D2" s="113" t="s">
        <v>5</v>
      </c>
      <c r="E2" s="113"/>
      <c r="F2" s="113"/>
      <c r="G2" s="113"/>
      <c r="H2" s="114"/>
      <c r="I2" s="46"/>
      <c r="J2" s="97" t="s">
        <v>42</v>
      </c>
      <c r="K2" s="98"/>
      <c r="L2" s="98"/>
      <c r="M2" s="101" t="s">
        <v>29</v>
      </c>
      <c r="N2" s="101"/>
      <c r="O2" s="101"/>
      <c r="P2" s="101"/>
      <c r="Q2" s="101"/>
      <c r="R2" s="101"/>
      <c r="S2" s="101"/>
      <c r="T2" s="102"/>
    </row>
    <row r="3" spans="2:20" ht="15.6" customHeight="1" x14ac:dyDescent="0.55000000000000004">
      <c r="B3" s="76"/>
      <c r="C3" s="77"/>
      <c r="D3" s="80"/>
      <c r="E3" s="80"/>
      <c r="F3" s="80"/>
      <c r="G3" s="80"/>
      <c r="H3" s="81"/>
      <c r="I3" s="46"/>
      <c r="J3" s="99"/>
      <c r="K3" s="100"/>
      <c r="L3" s="100"/>
      <c r="M3" s="82"/>
      <c r="N3" s="82"/>
      <c r="O3" s="82"/>
      <c r="P3" s="82"/>
      <c r="Q3" s="82"/>
      <c r="R3" s="82"/>
      <c r="S3" s="82"/>
      <c r="T3" s="83"/>
    </row>
    <row r="4" spans="2:20" ht="15.6" customHeight="1" x14ac:dyDescent="0.55000000000000004">
      <c r="B4" s="76" t="s">
        <v>26</v>
      </c>
      <c r="C4" s="77"/>
      <c r="D4" s="80" t="s">
        <v>27</v>
      </c>
      <c r="E4" s="80"/>
      <c r="F4" s="80"/>
      <c r="G4" s="80"/>
      <c r="H4" s="81"/>
      <c r="I4" s="46"/>
      <c r="J4" s="9"/>
      <c r="T4" s="10"/>
    </row>
    <row r="5" spans="2:20" ht="15.6" customHeight="1" x14ac:dyDescent="0.55000000000000004">
      <c r="B5" s="76"/>
      <c r="C5" s="77"/>
      <c r="D5" s="80"/>
      <c r="E5" s="80"/>
      <c r="F5" s="80"/>
      <c r="G5" s="80"/>
      <c r="H5" s="81"/>
      <c r="I5" s="46"/>
      <c r="J5" s="103" t="s">
        <v>34</v>
      </c>
      <c r="K5" s="104"/>
      <c r="L5" s="104"/>
      <c r="M5" s="105" t="str" cm="1">
        <f t="array" ref="M5">_xlfn.CONCAT(_xlfn.MAKEARRAY(1,LEN(M2),_xlfn.LAMBDA(_xlpm.z,_xlpm.s,_xlfn.LET(_xlpm.erg,DEC2HEX(_xlfn.UNICODE(MID(M2,_xlpm.s,1)),2),IF(S8,HEX2BIN(_xlpm.erg,8),_xlpm.erg)))))</f>
        <v>546573746D657373616765</v>
      </c>
      <c r="N5" s="105"/>
      <c r="O5" s="105"/>
      <c r="P5" s="105"/>
      <c r="Q5" s="105"/>
      <c r="R5" s="105"/>
      <c r="S5" s="105"/>
      <c r="T5" s="106"/>
    </row>
    <row r="6" spans="2:20" ht="15.6" customHeight="1" x14ac:dyDescent="0.55000000000000004">
      <c r="B6" s="76" t="s">
        <v>3</v>
      </c>
      <c r="C6" s="77"/>
      <c r="D6" s="82">
        <v>0</v>
      </c>
      <c r="E6" s="82"/>
      <c r="F6" s="82"/>
      <c r="G6" s="82"/>
      <c r="H6" s="83"/>
      <c r="I6" s="1"/>
      <c r="J6" s="103" t="s">
        <v>32</v>
      </c>
      <c r="K6" s="104"/>
      <c r="L6" s="104"/>
      <c r="M6" s="105" t="str" cm="1">
        <f t="array" ref="M6">_xlfn.LET(_xlpm.erg,MID(E164,1,IF(S8,LEN(M5)/4,LEN(M5))),IF(S8,_xlfn.CONCAT(_xlfn.MAKEARRAY(1,LEN(_xlpm.erg),_xlfn.LAMBDA(_xlpm.z,_xlpm.s,HEX2BIN(MID(_xlpm.erg,_xlpm.s,1),4)))),_xlpm.erg))</f>
        <v>4FD9E76ABD6C9AD97D1301</v>
      </c>
      <c r="N6" s="105"/>
      <c r="O6" s="105"/>
      <c r="P6" s="105"/>
      <c r="Q6" s="105"/>
      <c r="R6" s="105"/>
      <c r="S6" s="105"/>
      <c r="T6" s="106"/>
    </row>
    <row r="7" spans="2:20" ht="15.6" customHeight="1" thickBot="1" x14ac:dyDescent="0.6">
      <c r="B7" s="78"/>
      <c r="C7" s="79"/>
      <c r="D7" s="84"/>
      <c r="E7" s="84"/>
      <c r="F7" s="84"/>
      <c r="G7" s="84"/>
      <c r="H7" s="85"/>
      <c r="J7" s="103" t="s">
        <v>33</v>
      </c>
      <c r="K7" s="104"/>
      <c r="L7" s="104"/>
      <c r="M7" s="105" t="str" cm="1">
        <f t="array" ref="M7">IF(S8,xor_bin(M5,M6),_xlfn.CONCAT(_xlfn.MAKEARRAY(MIN(LEN(M6),LEN(M5)),1,_xlfn.LAMBDA(_xlpm.z,_xlpm.s,BIN2HEX(xor_bin(HEX2BIN(MID(M5,_xlpm.z,1),4),HEX2BIN(MID(M6,_xlpm.z,1),4)))))))</f>
        <v>1BBC941ED009E9AA1C7464</v>
      </c>
      <c r="N7" s="105"/>
      <c r="O7" s="105"/>
      <c r="P7" s="105"/>
      <c r="Q7" s="105"/>
      <c r="R7" s="105"/>
      <c r="S7" s="105"/>
      <c r="T7" s="106"/>
    </row>
    <row r="8" spans="2:20" ht="15.6" customHeight="1" thickBot="1" x14ac:dyDescent="0.6">
      <c r="B8" s="47"/>
      <c r="C8" s="47"/>
      <c r="D8" s="48"/>
      <c r="E8" s="48"/>
      <c r="F8" s="48"/>
      <c r="G8" s="48"/>
      <c r="H8" s="48"/>
      <c r="J8" s="11"/>
      <c r="K8" s="12"/>
      <c r="L8" s="12"/>
      <c r="M8" s="12"/>
      <c r="N8" s="12"/>
      <c r="O8" s="12"/>
      <c r="P8" s="12"/>
      <c r="Q8" s="12"/>
      <c r="R8" s="12"/>
      <c r="S8" s="115" t="b">
        <v>0</v>
      </c>
      <c r="T8" s="13" t="s">
        <v>60</v>
      </c>
    </row>
    <row r="9" spans="2:20" ht="15.6" customHeight="1" thickBot="1" x14ac:dyDescent="0.6">
      <c r="B9" s="47"/>
      <c r="C9" s="47"/>
      <c r="D9" s="48"/>
      <c r="E9" s="48"/>
      <c r="F9" s="48"/>
      <c r="G9" s="48"/>
      <c r="H9" s="48"/>
    </row>
    <row r="10" spans="2:20" ht="15.6" customHeight="1" x14ac:dyDescent="0.55000000000000004">
      <c r="B10" s="90" t="s">
        <v>31</v>
      </c>
      <c r="C10" s="91"/>
      <c r="D10" s="107" t="str">
        <f>E164</f>
        <v>4FD9E76ABD6C9AD97D1301EA2394600FD300152CDF8C0E6660FA9D25778AD3D3F09F909C918F12D670AFCA951DF83E456E9BBF8F0F4EB6E01E1D2D84AC50DAD7</v>
      </c>
      <c r="E10" s="107"/>
      <c r="F10" s="107"/>
      <c r="G10" s="107"/>
      <c r="H10" s="108"/>
      <c r="I10" s="49"/>
      <c r="J10" s="49"/>
      <c r="K10" s="49"/>
    </row>
    <row r="11" spans="2:20" ht="15.6" customHeight="1" x14ac:dyDescent="0.55000000000000004">
      <c r="B11" s="92"/>
      <c r="C11" s="93"/>
      <c r="D11" s="109"/>
      <c r="E11" s="109"/>
      <c r="F11" s="109"/>
      <c r="G11" s="109"/>
      <c r="H11" s="110"/>
      <c r="I11" s="49"/>
      <c r="J11" s="49"/>
      <c r="K11" s="49"/>
    </row>
    <row r="12" spans="2:20" ht="15.6" customHeight="1" thickBot="1" x14ac:dyDescent="0.6">
      <c r="B12" s="94"/>
      <c r="C12" s="95"/>
      <c r="D12" s="111"/>
      <c r="E12" s="111"/>
      <c r="F12" s="111"/>
      <c r="G12" s="111"/>
      <c r="H12" s="112"/>
    </row>
    <row r="15" spans="2:20" ht="15.6" customHeight="1" x14ac:dyDescent="0.55000000000000004">
      <c r="E15" t="s">
        <v>35</v>
      </c>
      <c r="F15" s="96" t="str" cm="1">
        <f t="array" ref="F15">REPT(DEC2HEX(0,2),32-LEN(D2))&amp;_xlfn.CONCAT(_xlfn.MAKEARRAY(1,LEN(D2),_xlfn.LAMBDA(_xlpm.z,_xlpm.s,DEC2HEX(_xlfn.UNICODE(MID(D2,_xlpm.s,1)),2))))</f>
        <v>3132333435363738313233343536373831323334353637383132333435363738</v>
      </c>
      <c r="G15" s="96"/>
      <c r="H15" s="96"/>
      <c r="I15" s="96"/>
      <c r="J15" s="96"/>
      <c r="K15" s="96"/>
      <c r="L15" s="96"/>
    </row>
    <row r="16" spans="2:20" ht="15.6" customHeight="1" x14ac:dyDescent="0.55000000000000004">
      <c r="E16" t="s">
        <v>2</v>
      </c>
      <c r="F16" s="88" t="str">
        <f>IF(LEN(D4)&gt;=16,MID(D4,1,16),REPT(DEC2HEX(0,1),16-LEN(D4))&amp;D4)</f>
        <v>0000000000000000</v>
      </c>
      <c r="G16" s="88"/>
      <c r="H16" s="6"/>
    </row>
    <row r="18" spans="1:20" ht="15.6" customHeight="1" x14ac:dyDescent="0.55000000000000004">
      <c r="E18" s="2">
        <v>0</v>
      </c>
      <c r="F18" s="2">
        <v>1</v>
      </c>
      <c r="G18" s="2">
        <v>2</v>
      </c>
      <c r="H18" s="2">
        <v>3</v>
      </c>
      <c r="I18" s="2">
        <v>4</v>
      </c>
      <c r="J18" s="2">
        <v>5</v>
      </c>
      <c r="K18" s="2">
        <v>6</v>
      </c>
      <c r="L18" s="2">
        <v>7</v>
      </c>
      <c r="M18" s="2">
        <v>8</v>
      </c>
      <c r="N18" s="2">
        <v>9</v>
      </c>
      <c r="O18" s="2">
        <v>10</v>
      </c>
      <c r="P18" s="2">
        <v>11</v>
      </c>
      <c r="Q18" s="2">
        <v>12</v>
      </c>
      <c r="R18" s="2">
        <v>13</v>
      </c>
      <c r="S18" s="2">
        <v>14</v>
      </c>
      <c r="T18" s="2">
        <v>15</v>
      </c>
    </row>
    <row r="19" spans="1:20" ht="15.6" customHeight="1" x14ac:dyDescent="0.55000000000000004">
      <c r="E19" s="86" t="s">
        <v>36</v>
      </c>
      <c r="F19" s="86"/>
      <c r="G19" s="86"/>
      <c r="H19" s="86"/>
      <c r="I19" s="87" t="s">
        <v>37</v>
      </c>
      <c r="J19" s="87"/>
      <c r="K19" s="87"/>
      <c r="L19" s="87"/>
      <c r="M19" s="87"/>
      <c r="N19" s="87"/>
      <c r="O19" s="87"/>
      <c r="P19" s="87"/>
      <c r="Q19" s="55" t="s">
        <v>1</v>
      </c>
      <c r="R19" s="44" t="s">
        <v>4</v>
      </c>
      <c r="S19" s="45" t="s">
        <v>0</v>
      </c>
      <c r="T19" s="45" t="s">
        <v>0</v>
      </c>
    </row>
    <row r="20" spans="1:20" ht="15.6" customHeight="1" x14ac:dyDescent="0.55000000000000004">
      <c r="E20" s="7" t="s">
        <v>20</v>
      </c>
      <c r="F20" s="7" t="s">
        <v>23</v>
      </c>
      <c r="G20" s="7" t="s">
        <v>24</v>
      </c>
      <c r="H20" s="7" t="s">
        <v>25</v>
      </c>
      <c r="I20" s="5" t="str" cm="1">
        <f t="array" ref="I20:P20">_xlfn.MAKEARRAY(1,8,_xlfn.LAMBDA(_xlpm.z,_xlpm.s,littleEndian(MID(F15,1+(_xlpm.s-1)*8,8))))</f>
        <v>34333231</v>
      </c>
      <c r="J20" s="8" t="str">
        <v>38373635</v>
      </c>
      <c r="K20" s="8" t="str">
        <v>34333231</v>
      </c>
      <c r="L20" s="8" t="str">
        <v>38373635</v>
      </c>
      <c r="M20" s="8" t="str">
        <v>34333231</v>
      </c>
      <c r="N20" s="8" t="str">
        <v>38373635</v>
      </c>
      <c r="O20" s="8" t="str">
        <v>34333231</v>
      </c>
      <c r="P20" s="8" t="str">
        <v>38373635</v>
      </c>
      <c r="Q20" s="32" t="str">
        <f>DEC2HEX(D6,8)</f>
        <v>00000000</v>
      </c>
      <c r="R20" s="4" t="str">
        <f>DEC2HEX(0,8)</f>
        <v>00000000</v>
      </c>
      <c r="S20" s="56" t="str" cm="1">
        <f t="array" ref="S20:T20">_xlfn.MAKEARRAY(1,2,_xlfn.LAMBDA(_xlpm.z,_xlpm.s,littleEndian(MID(F16,1+(_xlpm.s-1)*8,8))))</f>
        <v>00000000</v>
      </c>
      <c r="T20" s="57" t="str">
        <v>00000000</v>
      </c>
    </row>
    <row r="22" spans="1:20" ht="15.6" customHeight="1" thickBot="1" x14ac:dyDescent="0.6"/>
    <row r="23" spans="1:20" ht="15.6" customHeight="1" thickBot="1" x14ac:dyDescent="0.6">
      <c r="E23" s="71" t="s">
        <v>7</v>
      </c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3"/>
    </row>
    <row r="24" spans="1:20" ht="15.6" customHeight="1" x14ac:dyDescent="0.55000000000000004">
      <c r="E24" s="14">
        <v>0</v>
      </c>
      <c r="F24" s="15">
        <v>1</v>
      </c>
      <c r="G24" s="15">
        <v>2</v>
      </c>
      <c r="H24" s="15">
        <v>3</v>
      </c>
      <c r="I24" s="15">
        <v>4</v>
      </c>
      <c r="J24" s="15">
        <v>5</v>
      </c>
      <c r="K24" s="15">
        <v>6</v>
      </c>
      <c r="L24" s="15">
        <v>7</v>
      </c>
      <c r="M24" s="15">
        <v>8</v>
      </c>
      <c r="N24" s="15">
        <v>9</v>
      </c>
      <c r="O24" s="15">
        <v>10</v>
      </c>
      <c r="P24" s="15">
        <v>11</v>
      </c>
      <c r="Q24" s="15">
        <v>12</v>
      </c>
      <c r="R24" s="15">
        <v>13</v>
      </c>
      <c r="S24" s="15">
        <v>14</v>
      </c>
      <c r="T24" s="16">
        <v>15</v>
      </c>
    </row>
    <row r="25" spans="1:20" ht="15.6" customHeight="1" thickBot="1" x14ac:dyDescent="0.6">
      <c r="E25" s="51" t="str">
        <f>E20</f>
        <v>61707865</v>
      </c>
      <c r="F25" s="24" t="str">
        <f>F20</f>
        <v>3320646E</v>
      </c>
      <c r="G25" s="24" t="str">
        <f>G20</f>
        <v>79622D32</v>
      </c>
      <c r="H25" s="24" t="str">
        <f>H20</f>
        <v>6B206574</v>
      </c>
      <c r="I25" s="52" t="str">
        <f>I20</f>
        <v>34333231</v>
      </c>
      <c r="J25" s="24" t="str">
        <f>J20</f>
        <v>38373635</v>
      </c>
      <c r="K25" s="24" t="str">
        <f>K20</f>
        <v>34333231</v>
      </c>
      <c r="L25" s="24" t="str">
        <f>L20</f>
        <v>38373635</v>
      </c>
      <c r="M25" s="52" t="str">
        <f>M20</f>
        <v>34333231</v>
      </c>
      <c r="N25" s="24" t="str">
        <f>N20</f>
        <v>38373635</v>
      </c>
      <c r="O25" s="24" t="str">
        <f>O20</f>
        <v>34333231</v>
      </c>
      <c r="P25" s="24" t="str">
        <f>P20</f>
        <v>38373635</v>
      </c>
      <c r="Q25" s="52" t="str">
        <f>Q20</f>
        <v>00000000</v>
      </c>
      <c r="R25" s="24" t="str">
        <f>R20</f>
        <v>00000000</v>
      </c>
      <c r="S25" s="24" t="str">
        <f>S20</f>
        <v>00000000</v>
      </c>
      <c r="T25" s="25" t="str">
        <f>T20</f>
        <v>00000000</v>
      </c>
    </row>
    <row r="26" spans="1:20" ht="15.6" customHeight="1" x14ac:dyDescent="0.55000000000000004">
      <c r="A26" s="22"/>
      <c r="B26" s="58" t="s">
        <v>52</v>
      </c>
      <c r="C26" s="58"/>
      <c r="D26" s="58"/>
      <c r="E26" s="26" t="str">
        <f>Operations!N15</f>
        <v>45020945</v>
      </c>
      <c r="F26" s="2"/>
      <c r="G26" s="2"/>
      <c r="H26" s="2"/>
      <c r="I26" s="26" t="str">
        <f>Operations!O15</f>
        <v>1C78366E</v>
      </c>
      <c r="J26" s="2"/>
      <c r="K26" s="2"/>
      <c r="L26" s="2"/>
      <c r="M26" s="26" t="str">
        <f>Operations!P15</f>
        <v>7366AEC3</v>
      </c>
      <c r="N26" s="2"/>
      <c r="O26" s="2"/>
      <c r="P26" s="2"/>
      <c r="Q26" s="26" t="str">
        <f>Operations!Q15</f>
        <v>949CE6EF</v>
      </c>
      <c r="R26" s="2"/>
      <c r="S26" s="2"/>
      <c r="T26" s="2"/>
    </row>
    <row r="27" spans="1:20" ht="15.6" customHeight="1" x14ac:dyDescent="0.55000000000000004">
      <c r="A27" s="22"/>
      <c r="B27" s="58" t="s">
        <v>53</v>
      </c>
      <c r="C27" s="58"/>
      <c r="D27" s="58"/>
      <c r="E27" s="2"/>
      <c r="F27" s="2" t="str">
        <f>INDEX(quater_round(F25,J25,N25,R25),1,1)</f>
        <v>44D33951</v>
      </c>
      <c r="G27" s="2"/>
      <c r="H27" s="2"/>
      <c r="I27" s="2"/>
      <c r="J27" s="2" t="str">
        <f>INDEX(quater_round(F25,J25,N25,R25),1,2)</f>
        <v>2B9B624D</v>
      </c>
      <c r="K27" s="2"/>
      <c r="L27" s="2"/>
      <c r="M27" s="2"/>
      <c r="N27" s="2" t="str">
        <f>INDEX(quater_round(F25,J25,N25,R25),1,3)</f>
        <v>432CA86A</v>
      </c>
      <c r="O27" s="2"/>
      <c r="P27" s="2"/>
      <c r="Q27" s="2"/>
      <c r="R27" s="2" t="str">
        <f>INDEX(quater_round(F25,J25,N25,R25),1,4)</f>
        <v>705206DE</v>
      </c>
      <c r="S27" s="2"/>
      <c r="T27" s="2"/>
    </row>
    <row r="28" spans="1:20" ht="15.6" customHeight="1" x14ac:dyDescent="0.55000000000000004">
      <c r="A28" s="22"/>
      <c r="B28" s="58" t="s">
        <v>54</v>
      </c>
      <c r="C28" s="58"/>
      <c r="D28" s="58"/>
      <c r="E28" s="2"/>
      <c r="F28" s="2"/>
      <c r="G28" s="2" t="str">
        <f>INDEX(quater_round(G25,K25,O25,S25),1,1)</f>
        <v>0C74D9DD</v>
      </c>
      <c r="H28" s="2"/>
      <c r="I28" s="2"/>
      <c r="J28" s="2"/>
      <c r="K28" s="2" t="str">
        <f>INDEX(quater_round(G25,K25,O25,S25),1,2)</f>
        <v>EA2931FA</v>
      </c>
      <c r="L28" s="2"/>
      <c r="M28" s="2"/>
      <c r="N28" s="2"/>
      <c r="O28" s="2" t="str">
        <f>INDEX(quater_round(G25,K25,O25,S25),1,3)</f>
        <v>AB0B2819</v>
      </c>
      <c r="P28" s="2"/>
      <c r="Q28" s="2"/>
      <c r="R28" s="2"/>
      <c r="S28" s="2" t="str">
        <f>INDEX(quater_round(G25,K25,O25,S25),1,4)</f>
        <v>17744853</v>
      </c>
      <c r="T28" s="2"/>
    </row>
    <row r="29" spans="1:20" ht="15.6" customHeight="1" x14ac:dyDescent="0.55000000000000004">
      <c r="A29" s="22"/>
      <c r="B29" s="58" t="s">
        <v>55</v>
      </c>
      <c r="C29" s="58"/>
      <c r="D29" s="58"/>
      <c r="E29" s="2"/>
      <c r="F29" s="2"/>
      <c r="G29" s="2"/>
      <c r="H29" s="2" t="str">
        <f>INDEX(quater_round(H25,L25,P25,T25),1,1)</f>
        <v>22533A66</v>
      </c>
      <c r="I29" s="2"/>
      <c r="J29" s="2"/>
      <c r="K29" s="2"/>
      <c r="L29" s="2" t="str">
        <f>INDEX(quater_round(H25,L25,P25,T25),1,2)</f>
        <v>40CAFC58</v>
      </c>
      <c r="M29" s="2"/>
      <c r="N29" s="2"/>
      <c r="O29" s="2"/>
      <c r="P29" s="2" t="str">
        <f>INDEX(quater_round(H25,L25,P25,T25),1,3)</f>
        <v>CE7A0B45</v>
      </c>
      <c r="Q29" s="2"/>
      <c r="R29" s="2"/>
      <c r="S29" s="2"/>
      <c r="T29" s="2" t="str">
        <f>INDEX(quater_round(H25,L25,P25,T25),1,4)</f>
        <v>FA9931B9</v>
      </c>
    </row>
    <row r="30" spans="1:20" ht="15.6" customHeight="1" x14ac:dyDescent="0.55000000000000004">
      <c r="A30" s="22"/>
      <c r="B30" s="58" t="s">
        <v>56</v>
      </c>
      <c r="C30" s="58"/>
      <c r="D30" s="58"/>
      <c r="E30" s="2" t="str">
        <f>INDEX(quater_round(E26,J27,O28,T29),1,1)</f>
        <v>4DA26E7C</v>
      </c>
      <c r="F30" s="2"/>
      <c r="G30" s="2"/>
      <c r="H30" s="2"/>
      <c r="I30" s="2"/>
      <c r="J30" s="2" t="str">
        <f>INDEX(quater_round(E26,J27,O28,T29),1,2)</f>
        <v>0F146F29</v>
      </c>
      <c r="K30" s="2"/>
      <c r="L30" s="2"/>
      <c r="M30" s="2"/>
      <c r="N30" s="2"/>
      <c r="O30" s="2" t="str">
        <f>INDEX(quater_round(E26,J27,O28,T29),1,3)</f>
        <v>8F1B2A34</v>
      </c>
      <c r="P30" s="2"/>
      <c r="Q30" s="2"/>
      <c r="R30" s="2"/>
      <c r="S30" s="2"/>
      <c r="T30" s="2" t="str">
        <f>INDEX(quater_round(E26,J27,O28,T29),1,4)</f>
        <v>89E47817</v>
      </c>
    </row>
    <row r="31" spans="1:20" ht="15.6" customHeight="1" x14ac:dyDescent="0.55000000000000004">
      <c r="A31" s="22"/>
      <c r="B31" s="58" t="s">
        <v>57</v>
      </c>
      <c r="C31" s="58"/>
      <c r="D31" s="58"/>
      <c r="E31" s="2"/>
      <c r="F31" s="2" t="str">
        <f>INDEX(quater_round(F27,K28,P29,Q26),1,1)</f>
        <v>AE4266AE</v>
      </c>
      <c r="G31" s="2"/>
      <c r="H31" s="2"/>
      <c r="I31" s="2"/>
      <c r="J31" s="2"/>
      <c r="K31" s="2" t="str">
        <f>INDEX(quater_round(F27,K28,P29,Q26),1,2)</f>
        <v>DF34559E</v>
      </c>
      <c r="L31" s="2"/>
      <c r="M31" s="2"/>
      <c r="N31" s="2"/>
      <c r="O31" s="2"/>
      <c r="P31" s="2" t="str">
        <f>INDEX(quater_round(F27,K28,P29,Q26),1,3)</f>
        <v>42FB93C8</v>
      </c>
      <c r="Q31" s="2" t="str">
        <f>INDEX(quater_round(F27,K28,P29,Q26),1,4)</f>
        <v>E6DCCE23</v>
      </c>
      <c r="R31" s="2"/>
      <c r="S31" s="2"/>
      <c r="T31" s="2"/>
    </row>
    <row r="32" spans="1:20" ht="15.6" customHeight="1" x14ac:dyDescent="0.55000000000000004">
      <c r="A32" s="22"/>
      <c r="B32" s="58" t="s">
        <v>58</v>
      </c>
      <c r="C32" s="58"/>
      <c r="D32" s="58"/>
      <c r="E32" s="2"/>
      <c r="F32" s="2"/>
      <c r="G32" s="2" t="str">
        <f>INDEX(quater_round(G28,L29,M26,R27),1,1)</f>
        <v>FE46567E</v>
      </c>
      <c r="H32" s="2"/>
      <c r="I32" s="2"/>
      <c r="J32" s="2"/>
      <c r="K32" s="2"/>
      <c r="L32" s="2" t="str">
        <f>INDEX(quater_round(G28,L29,M26,R27),1,2)</f>
        <v>5D3F8BA0</v>
      </c>
      <c r="M32" s="2" t="str">
        <f>INDEX(quater_round(G28,L29,M26,R27),1,3)</f>
        <v>F1BCFF5E</v>
      </c>
      <c r="N32" s="2"/>
      <c r="O32" s="2"/>
      <c r="P32" s="2"/>
      <c r="Q32" s="2"/>
      <c r="R32" s="2" t="str">
        <f>INDEX(quater_round(G28,L29,M26,R27),1,4)</f>
        <v>AD6B132E</v>
      </c>
      <c r="S32" s="2"/>
      <c r="T32" s="2"/>
    </row>
    <row r="33" spans="1:20" ht="15.6" customHeight="1" x14ac:dyDescent="0.55000000000000004">
      <c r="A33" s="22"/>
      <c r="B33" s="58" t="s">
        <v>59</v>
      </c>
      <c r="C33" s="58"/>
      <c r="D33" s="58"/>
      <c r="E33" s="28"/>
      <c r="F33" s="28"/>
      <c r="G33" s="28"/>
      <c r="H33" s="28" t="str">
        <f>INDEX(quater_round(H29,I26,N27,S28),1,1)</f>
        <v>FD0FE750</v>
      </c>
      <c r="I33" s="28" t="str">
        <f>INDEX(quater_round(H29,I26,N27,S28),1,2)</f>
        <v>635BC95D</v>
      </c>
      <c r="J33" s="28"/>
      <c r="K33" s="28"/>
      <c r="L33" s="28"/>
      <c r="M33" s="28"/>
      <c r="N33" s="28" t="str">
        <f>INDEX(quater_round(H29,I26,N27,S28),1,3)</f>
        <v>0482C1EE</v>
      </c>
      <c r="O33" s="28"/>
      <c r="P33" s="28"/>
      <c r="Q33" s="28"/>
      <c r="R33" s="28"/>
      <c r="S33" s="28" t="str">
        <f>INDEX(quater_round(H29,I26,N27,S28),1,4)</f>
        <v>88CEEFC5</v>
      </c>
      <c r="T33" s="28"/>
    </row>
    <row r="34" spans="1:20" ht="15.6" customHeight="1" x14ac:dyDescent="0.55000000000000004">
      <c r="A34" s="58"/>
      <c r="B34" s="58"/>
      <c r="C34" s="58"/>
      <c r="D34" s="58"/>
      <c r="E34" s="32" t="str">
        <f>E30</f>
        <v>4DA26E7C</v>
      </c>
      <c r="F34" s="32" t="str">
        <f>F31</f>
        <v>AE4266AE</v>
      </c>
      <c r="G34" s="32" t="str">
        <f>G32</f>
        <v>FE46567E</v>
      </c>
      <c r="H34" s="32" t="str">
        <f>H33</f>
        <v>FD0FE750</v>
      </c>
      <c r="I34" s="32" t="str">
        <f>I33</f>
        <v>635BC95D</v>
      </c>
      <c r="J34" s="32" t="str">
        <f>J30</f>
        <v>0F146F29</v>
      </c>
      <c r="K34" s="32" t="str">
        <f>K31</f>
        <v>DF34559E</v>
      </c>
      <c r="L34" s="32" t="str">
        <f>L32</f>
        <v>5D3F8BA0</v>
      </c>
      <c r="M34" s="32" t="str">
        <f>M32</f>
        <v>F1BCFF5E</v>
      </c>
      <c r="N34" s="32" t="str">
        <f>N33</f>
        <v>0482C1EE</v>
      </c>
      <c r="O34" s="32" t="str">
        <f>O30</f>
        <v>8F1B2A34</v>
      </c>
      <c r="P34" s="32" t="str">
        <f>P31</f>
        <v>42FB93C8</v>
      </c>
      <c r="Q34" s="32" t="str">
        <f>Q31</f>
        <v>E6DCCE23</v>
      </c>
      <c r="R34" s="32" t="str">
        <f>R32</f>
        <v>AD6B132E</v>
      </c>
      <c r="S34" s="32" t="str">
        <f>S33</f>
        <v>88CEEFC5</v>
      </c>
      <c r="T34" s="32" t="str">
        <f>T30</f>
        <v>89E47817</v>
      </c>
    </row>
    <row r="35" spans="1:20" ht="15.6" customHeight="1" thickBot="1" x14ac:dyDescent="0.6">
      <c r="A35" s="22"/>
      <c r="B35" s="22"/>
      <c r="C35" s="22"/>
      <c r="D35" s="22"/>
    </row>
    <row r="36" spans="1:20" ht="15.6" customHeight="1" thickBot="1" x14ac:dyDescent="0.6">
      <c r="A36" s="22"/>
      <c r="B36" s="22"/>
      <c r="C36" s="22"/>
      <c r="D36" s="22"/>
      <c r="E36" s="71" t="s">
        <v>43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3"/>
    </row>
    <row r="37" spans="1:20" ht="15.6" customHeight="1" x14ac:dyDescent="0.55000000000000004">
      <c r="A37" s="22"/>
      <c r="B37" s="22"/>
      <c r="C37" s="22"/>
      <c r="D37" s="22"/>
      <c r="E37" s="14">
        <v>0</v>
      </c>
      <c r="F37" s="15">
        <v>1</v>
      </c>
      <c r="G37" s="15">
        <v>2</v>
      </c>
      <c r="H37" s="15">
        <v>3</v>
      </c>
      <c r="I37" s="15">
        <v>4</v>
      </c>
      <c r="J37" s="15">
        <v>5</v>
      </c>
      <c r="K37" s="15">
        <v>6</v>
      </c>
      <c r="L37" s="15">
        <v>7</v>
      </c>
      <c r="M37" s="15">
        <v>8</v>
      </c>
      <c r="N37" s="15">
        <v>9</v>
      </c>
      <c r="O37" s="15">
        <v>10</v>
      </c>
      <c r="P37" s="15">
        <v>11</v>
      </c>
      <c r="Q37" s="15">
        <v>12</v>
      </c>
      <c r="R37" s="15">
        <v>13</v>
      </c>
      <c r="S37" s="15">
        <v>14</v>
      </c>
      <c r="T37" s="16">
        <v>15</v>
      </c>
    </row>
    <row r="38" spans="1:20" ht="15.6" customHeight="1" thickBot="1" x14ac:dyDescent="0.6">
      <c r="A38" s="22"/>
      <c r="B38" s="22"/>
      <c r="C38" s="22"/>
      <c r="D38" s="22"/>
      <c r="E38" s="29" t="str" cm="1">
        <f t="array" ref="E38:T38">E34:T34</f>
        <v>4DA26E7C</v>
      </c>
      <c r="F38" s="30" t="str">
        <v>AE4266AE</v>
      </c>
      <c r="G38" s="30" t="str">
        <v>FE46567E</v>
      </c>
      <c r="H38" s="30" t="str">
        <v>FD0FE750</v>
      </c>
      <c r="I38" s="30" t="str">
        <v>635BC95D</v>
      </c>
      <c r="J38" s="30" t="str">
        <v>0F146F29</v>
      </c>
      <c r="K38" s="30" t="str">
        <v>DF34559E</v>
      </c>
      <c r="L38" s="30" t="str">
        <v>5D3F8BA0</v>
      </c>
      <c r="M38" s="30" t="str">
        <v>F1BCFF5E</v>
      </c>
      <c r="N38" s="30" t="str">
        <v>0482C1EE</v>
      </c>
      <c r="O38" s="30" t="str">
        <v>8F1B2A34</v>
      </c>
      <c r="P38" s="30" t="str">
        <v>42FB93C8</v>
      </c>
      <c r="Q38" s="30" t="str">
        <v>E6DCCE23</v>
      </c>
      <c r="R38" s="30" t="str">
        <v>AD6B132E</v>
      </c>
      <c r="S38" s="30" t="str">
        <v>88CEEFC5</v>
      </c>
      <c r="T38" s="31" t="str">
        <v>89E47817</v>
      </c>
    </row>
    <row r="39" spans="1:20" ht="15.6" customHeight="1" x14ac:dyDescent="0.55000000000000004">
      <c r="A39" s="22"/>
      <c r="B39" s="58" t="s">
        <v>52</v>
      </c>
      <c r="C39" s="58"/>
      <c r="D39" s="58"/>
      <c r="E39" s="2" t="str">
        <f>INDEX(quater_round(E38,I38,M38,Q38),1,1)</f>
        <v>7ACC1067</v>
      </c>
      <c r="F39" s="2"/>
      <c r="G39" s="2"/>
      <c r="H39" s="2"/>
      <c r="I39" s="2" t="str">
        <f>INDEX(quater_round(E38,I38,M38,Q38),1,2)</f>
        <v>1821C6F4</v>
      </c>
      <c r="J39" s="2"/>
      <c r="K39" s="2"/>
      <c r="L39" s="2"/>
      <c r="M39" s="2" t="str">
        <f>INDEX(quater_round(E38,I38,M38,Q38),1,3)</f>
        <v>21FD9B03</v>
      </c>
      <c r="N39" s="2"/>
      <c r="O39" s="2"/>
      <c r="P39" s="2"/>
      <c r="Q39" s="2" t="str">
        <f>INDEX(quater_round(E38,I38,M38,Q38),1,4)</f>
        <v>36464583</v>
      </c>
      <c r="R39" s="2"/>
      <c r="S39" s="2"/>
      <c r="T39" s="2"/>
    </row>
    <row r="40" spans="1:20" ht="15.6" customHeight="1" x14ac:dyDescent="0.55000000000000004">
      <c r="A40" s="22"/>
      <c r="B40" s="58" t="s">
        <v>53</v>
      </c>
      <c r="C40" s="58"/>
      <c r="D40" s="58"/>
      <c r="E40" s="2"/>
      <c r="F40" s="2" t="str">
        <f>INDEX(quater_round(F38,J38,N38,R38),1,1)</f>
        <v>B927021D</v>
      </c>
      <c r="G40" s="2"/>
      <c r="H40" s="2"/>
      <c r="I40" s="2"/>
      <c r="J40" s="2" t="str">
        <f>INDEX(quater_round(F38,J38,N38,R38),1,2)</f>
        <v>2EEF7629</v>
      </c>
      <c r="K40" s="2"/>
      <c r="L40" s="2"/>
      <c r="M40" s="2"/>
      <c r="N40" s="2" t="str">
        <f>INDEX(quater_round(F38,J38,N38,R38),1,3)</f>
        <v>A98DF2AA</v>
      </c>
      <c r="O40" s="2"/>
      <c r="P40" s="2"/>
      <c r="Q40" s="2"/>
      <c r="R40" s="2" t="str">
        <f>INDEX(quater_round(F38,J38,N38,R38),1,4)</f>
        <v>DE12207F</v>
      </c>
      <c r="S40" s="2"/>
      <c r="T40" s="2"/>
    </row>
    <row r="41" spans="1:20" ht="15.6" customHeight="1" x14ac:dyDescent="0.55000000000000004">
      <c r="A41" s="22"/>
      <c r="B41" s="58" t="s">
        <v>54</v>
      </c>
      <c r="C41" s="58"/>
      <c r="D41" s="58"/>
      <c r="E41" s="2"/>
      <c r="F41" s="2"/>
      <c r="G41" s="2" t="str">
        <f>INDEX(quater_round(G38,K38,O38,S38),1,1)</f>
        <v>E0220CF8</v>
      </c>
      <c r="H41" s="2"/>
      <c r="I41" s="2"/>
      <c r="J41" s="2"/>
      <c r="K41" s="2" t="str">
        <f>INDEX(quater_round(G38,K38,O38,S38),1,2)</f>
        <v>75562BE6</v>
      </c>
      <c r="L41" s="2"/>
      <c r="M41" s="2"/>
      <c r="N41" s="2"/>
      <c r="O41" s="2" t="str">
        <f>INDEX(quater_round(G38,K38,O38,S38),1,3)</f>
        <v>CE4DCC8B</v>
      </c>
      <c r="P41" s="2"/>
      <c r="Q41" s="2"/>
      <c r="R41" s="2"/>
      <c r="S41" s="2" t="str">
        <f>INDEX(quater_round(G38,K38,O38,S38),1,4)</f>
        <v>FB594CA3</v>
      </c>
      <c r="T41" s="2"/>
    </row>
    <row r="42" spans="1:20" ht="15.6" customHeight="1" x14ac:dyDescent="0.55000000000000004">
      <c r="A42" s="22"/>
      <c r="B42" s="58" t="s">
        <v>55</v>
      </c>
      <c r="C42" s="58"/>
      <c r="D42" s="58"/>
      <c r="E42" s="2"/>
      <c r="F42" s="2"/>
      <c r="G42" s="2"/>
      <c r="H42" s="2" t="str">
        <f>INDEX(quater_round(H38,L38,P38,T38),1,1)</f>
        <v>291CA3FD</v>
      </c>
      <c r="I42" s="2"/>
      <c r="J42" s="2"/>
      <c r="K42" s="2"/>
      <c r="L42" s="2" t="str">
        <f>INDEX(quater_round(H38,L38,P38,T38),1,2)</f>
        <v>CF464DC3</v>
      </c>
      <c r="M42" s="2"/>
      <c r="N42" s="2"/>
      <c r="O42" s="2"/>
      <c r="P42" s="2" t="str">
        <f>INDEX(quater_round(H38,L38,P38,T38),1,3)</f>
        <v>4953BD96</v>
      </c>
      <c r="Q42" s="2"/>
      <c r="R42" s="2"/>
      <c r="S42" s="2"/>
      <c r="T42" s="2" t="str">
        <f>INDEX(quater_round(H38,L38,P38,T38),1,4)</f>
        <v>FB705623</v>
      </c>
    </row>
    <row r="43" spans="1:20" ht="15.6" customHeight="1" x14ac:dyDescent="0.55000000000000004">
      <c r="A43" s="22"/>
      <c r="B43" s="58" t="s">
        <v>56</v>
      </c>
      <c r="C43" s="58"/>
      <c r="D43" s="58"/>
      <c r="E43" s="2" t="str">
        <f>INDEX(quater_round(E39,J40,O41,T42),1,1)</f>
        <v>905381AE</v>
      </c>
      <c r="F43" s="2"/>
      <c r="G43" s="2"/>
      <c r="H43" s="2"/>
      <c r="I43" s="2"/>
      <c r="J43" s="2" t="str">
        <f>INDEX(quater_round(E39,J40,O41,T42),1,2)</f>
        <v>A1BFC44C</v>
      </c>
      <c r="K43" s="2"/>
      <c r="L43" s="2"/>
      <c r="M43" s="2"/>
      <c r="N43" s="2"/>
      <c r="O43" s="2" t="str">
        <f>INDEX(quater_round(E39,J40,O41,T42),1,3)</f>
        <v>7FD48496</v>
      </c>
      <c r="P43" s="2"/>
      <c r="Q43" s="2"/>
      <c r="R43" s="2"/>
      <c r="S43" s="2"/>
      <c r="T43" s="2" t="str">
        <f>INDEX(quater_round(E39,J40,O41,T42),1,4)</f>
        <v>E0D36540</v>
      </c>
    </row>
    <row r="44" spans="1:20" ht="15.6" customHeight="1" x14ac:dyDescent="0.55000000000000004">
      <c r="A44" s="22"/>
      <c r="B44" s="58" t="s">
        <v>57</v>
      </c>
      <c r="C44" s="58"/>
      <c r="D44" s="58"/>
      <c r="E44" s="2"/>
      <c r="F44" s="2" t="str">
        <f>INDEX(quater_round(F40,K41,P42,Q39),1,1)</f>
        <v>8E60AA1B</v>
      </c>
      <c r="G44" s="2"/>
      <c r="H44" s="2"/>
      <c r="I44" s="2"/>
      <c r="J44" s="2"/>
      <c r="K44" s="2" t="str">
        <f>INDEX(quater_round(F40,K41,P42,Q39),1,2)</f>
        <v>33455765</v>
      </c>
      <c r="L44" s="2"/>
      <c r="M44" s="2"/>
      <c r="N44" s="2"/>
      <c r="O44" s="2"/>
      <c r="P44" s="2" t="str">
        <f>INDEX(quater_round(F40,K41,P42,Q39),1,3)</f>
        <v>9585F6B6</v>
      </c>
      <c r="Q44" s="2" t="str">
        <f>INDEX(quater_round(F40,K41,P42,Q39),1,4)</f>
        <v>E0B220E5</v>
      </c>
      <c r="R44" s="2"/>
      <c r="S44" s="2"/>
      <c r="T44" s="2"/>
    </row>
    <row r="45" spans="1:20" ht="15.6" customHeight="1" x14ac:dyDescent="0.55000000000000004">
      <c r="A45" s="22"/>
      <c r="B45" s="58" t="s">
        <v>58</v>
      </c>
      <c r="C45" s="58"/>
      <c r="D45" s="58"/>
      <c r="E45" s="2"/>
      <c r="F45" s="2"/>
      <c r="G45" s="2" t="str">
        <f>INDEX(quater_round(G41,L42,M39,R40),1,1)</f>
        <v>F3843FF3</v>
      </c>
      <c r="H45" s="2"/>
      <c r="I45" s="2"/>
      <c r="J45" s="2"/>
      <c r="K45" s="2"/>
      <c r="L45" s="2" t="str">
        <f>INDEX(quater_round(G41,L42,M39,R40),1,2)</f>
        <v>85B99F4C</v>
      </c>
      <c r="M45" s="2" t="str">
        <f>INDEX(quater_round(G41,L42,M39,R40),1,3)</f>
        <v>DD109606</v>
      </c>
      <c r="N45" s="2"/>
      <c r="O45" s="2"/>
      <c r="P45" s="2"/>
      <c r="Q45" s="2"/>
      <c r="R45" s="2" t="str">
        <f>INDEX(quater_round(G41,L42,M39,R40),1,4)</f>
        <v>404E8989</v>
      </c>
      <c r="S45" s="2"/>
      <c r="T45" s="2"/>
    </row>
    <row r="46" spans="1:20" ht="15.6" customHeight="1" x14ac:dyDescent="0.55000000000000004">
      <c r="A46" s="22"/>
      <c r="B46" s="58" t="s">
        <v>59</v>
      </c>
      <c r="C46" s="58"/>
      <c r="D46" s="58"/>
      <c r="E46" s="28"/>
      <c r="F46" s="28"/>
      <c r="G46" s="28"/>
      <c r="H46" s="28" t="str">
        <f>INDEX(quater_round(H42,I39,N40,S41),1,1)</f>
        <v>57FCC86D</v>
      </c>
      <c r="I46" s="28" t="str">
        <f>INDEX(quater_round(H42,I39,N40,S41),1,2)</f>
        <v>76757F34</v>
      </c>
      <c r="J46" s="28"/>
      <c r="K46" s="28"/>
      <c r="L46" s="28"/>
      <c r="M46" s="28"/>
      <c r="N46" s="28" t="str">
        <f>INDEX(quater_round(H42,I39,N40,S41),1,3)</f>
        <v>7E52B782</v>
      </c>
      <c r="O46" s="28"/>
      <c r="P46" s="28"/>
      <c r="Q46" s="28"/>
      <c r="R46" s="28"/>
      <c r="S46" s="28" t="str">
        <f>INDEX(quater_round(H42,I39,N40,S41),1,4)</f>
        <v>AE720A71</v>
      </c>
      <c r="T46" s="28"/>
    </row>
    <row r="47" spans="1:20" ht="15.6" customHeight="1" x14ac:dyDescent="0.55000000000000004">
      <c r="A47" s="70"/>
      <c r="B47" s="70"/>
      <c r="C47" s="70"/>
      <c r="D47" s="70"/>
      <c r="E47" s="32" t="str">
        <f>E43</f>
        <v>905381AE</v>
      </c>
      <c r="F47" s="32" t="str">
        <f>F44</f>
        <v>8E60AA1B</v>
      </c>
      <c r="G47" s="32" t="str">
        <f>G45</f>
        <v>F3843FF3</v>
      </c>
      <c r="H47" s="32" t="str">
        <f>H46</f>
        <v>57FCC86D</v>
      </c>
      <c r="I47" s="32" t="str">
        <f>I46</f>
        <v>76757F34</v>
      </c>
      <c r="J47" s="32" t="str">
        <f>J43</f>
        <v>A1BFC44C</v>
      </c>
      <c r="K47" s="32" t="str">
        <f>K44</f>
        <v>33455765</v>
      </c>
      <c r="L47" s="32" t="str">
        <f>L45</f>
        <v>85B99F4C</v>
      </c>
      <c r="M47" s="32" t="str">
        <f>M45</f>
        <v>DD109606</v>
      </c>
      <c r="N47" s="32" t="str">
        <f>N46</f>
        <v>7E52B782</v>
      </c>
      <c r="O47" s="32" t="str">
        <f>O43</f>
        <v>7FD48496</v>
      </c>
      <c r="P47" s="32" t="str">
        <f>P44</f>
        <v>9585F6B6</v>
      </c>
      <c r="Q47" s="32" t="str">
        <f>Q44</f>
        <v>E0B220E5</v>
      </c>
      <c r="R47" s="32" t="str">
        <f>R45</f>
        <v>404E8989</v>
      </c>
      <c r="S47" s="32" t="str">
        <f>S46</f>
        <v>AE720A71</v>
      </c>
      <c r="T47" s="32" t="str">
        <f>T43</f>
        <v>E0D36540</v>
      </c>
    </row>
    <row r="48" spans="1:20" ht="15.6" customHeight="1" thickBot="1" x14ac:dyDescent="0.6">
      <c r="A48" s="50"/>
      <c r="B48" s="50"/>
      <c r="C48" s="50"/>
      <c r="D48" s="50"/>
    </row>
    <row r="49" spans="1:20" ht="15.6" customHeight="1" thickBot="1" x14ac:dyDescent="0.6">
      <c r="A49" s="22"/>
      <c r="B49" s="22"/>
      <c r="C49" s="22"/>
      <c r="D49" s="22"/>
      <c r="E49" s="71" t="s">
        <v>44</v>
      </c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3"/>
    </row>
    <row r="50" spans="1:20" ht="15.6" customHeight="1" x14ac:dyDescent="0.55000000000000004">
      <c r="A50" s="22"/>
      <c r="B50" s="22"/>
      <c r="C50" s="22"/>
      <c r="D50" s="22"/>
      <c r="E50" s="14">
        <v>0</v>
      </c>
      <c r="F50" s="15">
        <v>1</v>
      </c>
      <c r="G50" s="15">
        <v>2</v>
      </c>
      <c r="H50" s="15">
        <v>3</v>
      </c>
      <c r="I50" s="15">
        <v>4</v>
      </c>
      <c r="J50" s="15">
        <v>5</v>
      </c>
      <c r="K50" s="15">
        <v>6</v>
      </c>
      <c r="L50" s="15">
        <v>7</v>
      </c>
      <c r="M50" s="15">
        <v>8</v>
      </c>
      <c r="N50" s="15">
        <v>9</v>
      </c>
      <c r="O50" s="15">
        <v>10</v>
      </c>
      <c r="P50" s="15">
        <v>11</v>
      </c>
      <c r="Q50" s="15">
        <v>12</v>
      </c>
      <c r="R50" s="15">
        <v>13</v>
      </c>
      <c r="S50" s="15">
        <v>14</v>
      </c>
      <c r="T50" s="16">
        <v>15</v>
      </c>
    </row>
    <row r="51" spans="1:20" ht="15.6" customHeight="1" thickBot="1" x14ac:dyDescent="0.6">
      <c r="A51" s="22"/>
      <c r="B51" s="22"/>
      <c r="C51" s="22"/>
      <c r="D51" s="22"/>
      <c r="E51" s="29" t="str" cm="1">
        <f t="array" ref="E51:T51">E47:T47</f>
        <v>905381AE</v>
      </c>
      <c r="F51" s="30" t="str">
        <v>8E60AA1B</v>
      </c>
      <c r="G51" s="30" t="str">
        <v>F3843FF3</v>
      </c>
      <c r="H51" s="30" t="str">
        <v>57FCC86D</v>
      </c>
      <c r="I51" s="30" t="str">
        <v>76757F34</v>
      </c>
      <c r="J51" s="30" t="str">
        <v>A1BFC44C</v>
      </c>
      <c r="K51" s="30" t="str">
        <v>33455765</v>
      </c>
      <c r="L51" s="30" t="str">
        <v>85B99F4C</v>
      </c>
      <c r="M51" s="30" t="str">
        <v>DD109606</v>
      </c>
      <c r="N51" s="30" t="str">
        <v>7E52B782</v>
      </c>
      <c r="O51" s="30" t="str">
        <v>7FD48496</v>
      </c>
      <c r="P51" s="30" t="str">
        <v>9585F6B6</v>
      </c>
      <c r="Q51" s="30" t="str">
        <v>E0B220E5</v>
      </c>
      <c r="R51" s="30" t="str">
        <v>404E8989</v>
      </c>
      <c r="S51" s="30" t="str">
        <v>AE720A71</v>
      </c>
      <c r="T51" s="31" t="str">
        <v>E0D36540</v>
      </c>
    </row>
    <row r="52" spans="1:20" ht="15.6" customHeight="1" x14ac:dyDescent="0.55000000000000004">
      <c r="A52" s="22"/>
      <c r="B52" s="58" t="s">
        <v>52</v>
      </c>
      <c r="C52" s="58"/>
      <c r="D52" s="58"/>
      <c r="E52" s="2" t="str">
        <f>INDEX(quater_round(E51,I51,M51,Q51),1,1)</f>
        <v>D7045998</v>
      </c>
      <c r="F52" s="2"/>
      <c r="G52" s="2"/>
      <c r="H52" s="2"/>
      <c r="I52" s="2" t="str">
        <f>INDEX(quater_round(E51,I51,M51,Q51),1,2)</f>
        <v>719C6768</v>
      </c>
      <c r="J52" s="2"/>
      <c r="K52" s="2"/>
      <c r="L52" s="2"/>
      <c r="M52" s="2" t="str">
        <f>INDEX(quater_round(E51,I51,M51,Q51),1,3)</f>
        <v>00D86078</v>
      </c>
      <c r="N52" s="2"/>
      <c r="O52" s="2"/>
      <c r="P52" s="2"/>
      <c r="Q52" s="2" t="str">
        <f>INDEX(quater_round(E51,I51,M51,Q51),1,4)</f>
        <v>03BFE3F7</v>
      </c>
      <c r="R52" s="2"/>
      <c r="S52" s="2"/>
      <c r="T52" s="2"/>
    </row>
    <row r="53" spans="1:20" ht="15.6" customHeight="1" x14ac:dyDescent="0.55000000000000004">
      <c r="A53" s="22"/>
      <c r="B53" s="58" t="s">
        <v>53</v>
      </c>
      <c r="C53" s="58"/>
      <c r="D53" s="58"/>
      <c r="E53" s="2"/>
      <c r="F53" s="2" t="str">
        <f>INDEX(quater_round(F51,J51,N51,R51),1,1)</f>
        <v>1E5C3AE6</v>
      </c>
      <c r="G53" s="2"/>
      <c r="H53" s="2"/>
      <c r="I53" s="2"/>
      <c r="J53" s="2" t="str">
        <f>INDEX(quater_round(F51,J51,N51,R51),1,2)</f>
        <v>583E4B7B</v>
      </c>
      <c r="K53" s="2"/>
      <c r="L53" s="2"/>
      <c r="M53" s="2"/>
      <c r="N53" s="2" t="str">
        <f>INDEX(quater_round(F51,J51,N51,R51),1,3)</f>
        <v>188BB0E9</v>
      </c>
      <c r="O53" s="2"/>
      <c r="P53" s="2"/>
      <c r="Q53" s="2"/>
      <c r="R53" s="2" t="str">
        <f>INDEX(quater_round(F51,J51,N51,R51),1,4)</f>
        <v>B24A88F9</v>
      </c>
      <c r="S53" s="2"/>
      <c r="T53" s="2"/>
    </row>
    <row r="54" spans="1:20" ht="15.6" customHeight="1" x14ac:dyDescent="0.55000000000000004">
      <c r="A54" s="22"/>
      <c r="B54" s="58" t="s">
        <v>54</v>
      </c>
      <c r="C54" s="58"/>
      <c r="D54" s="58"/>
      <c r="E54" s="2"/>
      <c r="F54" s="2"/>
      <c r="G54" s="2" t="str">
        <f>INDEX(quater_round(G51,K51,O51,S51),1,1)</f>
        <v>DC6CDA53</v>
      </c>
      <c r="H54" s="2"/>
      <c r="I54" s="2"/>
      <c r="J54" s="2"/>
      <c r="K54" s="2" t="str">
        <f>INDEX(quater_round(G51,K51,O51,S51),1,2)</f>
        <v>F9DBB4EB</v>
      </c>
      <c r="L54" s="2"/>
      <c r="M54" s="2"/>
      <c r="N54" s="2"/>
      <c r="O54" s="2" t="str">
        <f>INDEX(quater_round(G51,K51,O51,S51),1,3)</f>
        <v>6250F592</v>
      </c>
      <c r="P54" s="2"/>
      <c r="Q54" s="2"/>
      <c r="R54" s="2"/>
      <c r="S54" s="2" t="str">
        <f>INDEX(quater_round(G51,K51,O51,S51),1,4)</f>
        <v>4552E841</v>
      </c>
      <c r="T54" s="2"/>
    </row>
    <row r="55" spans="1:20" ht="15.6" customHeight="1" x14ac:dyDescent="0.55000000000000004">
      <c r="A55" s="22"/>
      <c r="B55" s="58" t="s">
        <v>55</v>
      </c>
      <c r="C55" s="58"/>
      <c r="D55" s="58"/>
      <c r="E55" s="2"/>
      <c r="F55" s="2"/>
      <c r="G55" s="2"/>
      <c r="H55" s="2" t="str">
        <f>INDEX(quater_round(H51,L51,P51,T51),1,1)</f>
        <v>486BD995</v>
      </c>
      <c r="I55" s="2"/>
      <c r="J55" s="2"/>
      <c r="K55" s="2"/>
      <c r="L55" s="2" t="str">
        <f>INDEX(quater_round(H51,L51,P51,T51),1,2)</f>
        <v>E8AADCA0</v>
      </c>
      <c r="M55" s="2"/>
      <c r="N55" s="2"/>
      <c r="O55" s="2"/>
      <c r="P55" s="2" t="str">
        <f>INDEX(quater_round(H51,L51,P51,T51),1,3)</f>
        <v>2B642465</v>
      </c>
      <c r="Q55" s="2"/>
      <c r="R55" s="2"/>
      <c r="S55" s="2"/>
      <c r="T55" s="2" t="str">
        <f>INDEX(quater_round(H51,L51,P51,T51),1,4)</f>
        <v>92E4F04A</v>
      </c>
    </row>
    <row r="56" spans="1:20" ht="15.6" customHeight="1" x14ac:dyDescent="0.55000000000000004">
      <c r="A56" s="22"/>
      <c r="B56" s="58" t="s">
        <v>56</v>
      </c>
      <c r="C56" s="58"/>
      <c r="D56" s="58"/>
      <c r="E56" s="2" t="str">
        <f>INDEX(quater_round(E52,J53,O54,T55),1,1)</f>
        <v>7EC6E40C</v>
      </c>
      <c r="F56" s="2"/>
      <c r="G56" s="2"/>
      <c r="H56" s="2"/>
      <c r="I56" s="2"/>
      <c r="J56" s="2" t="str">
        <f>INDEX(quater_round(E52,J53,O54,T55),1,2)</f>
        <v>4031CD0C</v>
      </c>
      <c r="K56" s="2"/>
      <c r="L56" s="2"/>
      <c r="M56" s="2"/>
      <c r="N56" s="2"/>
      <c r="O56" s="2" t="str">
        <f>INDEX(quater_round(E52,J53,O54,T55),1,3)</f>
        <v>57045D63</v>
      </c>
      <c r="P56" s="2"/>
      <c r="Q56" s="2"/>
      <c r="R56" s="2"/>
      <c r="S56" s="2"/>
      <c r="T56" s="2" t="str">
        <f>INDEX(quater_round(E52,J53,O54,T55),1,4)</f>
        <v>9F59AA2B</v>
      </c>
    </row>
    <row r="57" spans="1:20" ht="15.6" customHeight="1" x14ac:dyDescent="0.55000000000000004">
      <c r="A57" s="22"/>
      <c r="B57" s="58" t="s">
        <v>57</v>
      </c>
      <c r="C57" s="58"/>
      <c r="D57" s="58"/>
      <c r="E57" s="2"/>
      <c r="F57" s="2" t="str">
        <f>INDEX(quater_round(F53,K54,P55,Q52),1,1)</f>
        <v>30E85CB6</v>
      </c>
      <c r="G57" s="2"/>
      <c r="H57" s="2"/>
      <c r="I57" s="2"/>
      <c r="J57" s="2"/>
      <c r="K57" s="2" t="str">
        <f>INDEX(quater_round(F53,K54,P55,Q52),1,2)</f>
        <v>B089660E</v>
      </c>
      <c r="L57" s="2"/>
      <c r="M57" s="2"/>
      <c r="N57" s="2"/>
      <c r="O57" s="2"/>
      <c r="P57" s="2" t="str">
        <f>INDEX(quater_round(F53,K54,P55,Q52),1,3)</f>
        <v>05D17E29</v>
      </c>
      <c r="Q57" s="2" t="str">
        <f>INDEX(quater_round(F53,K54,P55,Q52),1,4)</f>
        <v>CE473E3C</v>
      </c>
      <c r="R57" s="2"/>
      <c r="S57" s="2"/>
      <c r="T57" s="2"/>
    </row>
    <row r="58" spans="1:20" ht="15.6" customHeight="1" x14ac:dyDescent="0.55000000000000004">
      <c r="A58" s="22"/>
      <c r="B58" s="58" t="s">
        <v>58</v>
      </c>
      <c r="C58" s="58"/>
      <c r="D58" s="58"/>
      <c r="E58" s="2"/>
      <c r="F58" s="2"/>
      <c r="G58" s="2" t="str">
        <f>INDEX(quater_round(G54,L55,M52,R53),1,1)</f>
        <v>45CF1457</v>
      </c>
      <c r="H58" s="2"/>
      <c r="I58" s="2"/>
      <c r="J58" s="2"/>
      <c r="K58" s="2"/>
      <c r="L58" s="2" t="str">
        <f>INDEX(quater_round(G54,L55,M52,R53),1,2)</f>
        <v>795F9A42</v>
      </c>
      <c r="M58" s="2" t="str">
        <f>INDEX(quater_round(G54,L55,M52,R53),1,3)</f>
        <v>0445E250</v>
      </c>
      <c r="N58" s="2"/>
      <c r="O58" s="2"/>
      <c r="P58" s="2"/>
      <c r="Q58" s="2"/>
      <c r="R58" s="2" t="str">
        <f>INDEX(quater_round(G54,L55,M52,R53),1,4)</f>
        <v>C5630A7B</v>
      </c>
      <c r="S58" s="2"/>
      <c r="T58" s="2"/>
    </row>
    <row r="59" spans="1:20" ht="15.6" customHeight="1" x14ac:dyDescent="0.55000000000000004">
      <c r="A59" s="22"/>
      <c r="B59" s="58" t="s">
        <v>59</v>
      </c>
      <c r="C59" s="58"/>
      <c r="D59" s="58"/>
      <c r="E59" s="28"/>
      <c r="F59" s="28"/>
      <c r="G59" s="28"/>
      <c r="H59" s="28" t="str">
        <f>INDEX(quater_round(H55,I52,N53,S54),1,1)</f>
        <v>077AFC0A</v>
      </c>
      <c r="I59" s="28" t="str">
        <f>INDEX(quater_round(H55,I52,N53,S54),1,2)</f>
        <v>1F5DFFE5</v>
      </c>
      <c r="J59" s="28"/>
      <c r="K59" s="28"/>
      <c r="L59" s="28"/>
      <c r="M59" s="28"/>
      <c r="N59" s="28" t="str">
        <f>INDEX(quater_round(H55,I52,N53,S54),1,3)</f>
        <v>874C00F2</v>
      </c>
      <c r="O59" s="28"/>
      <c r="P59" s="28"/>
      <c r="Q59" s="28"/>
      <c r="R59" s="28"/>
      <c r="S59" s="28" t="str">
        <f>INDEX(quater_round(H55,I52,N53,S54),1,4)</f>
        <v>C60350AF</v>
      </c>
      <c r="T59" s="28"/>
    </row>
    <row r="60" spans="1:20" ht="15.6" customHeight="1" x14ac:dyDescent="0.55000000000000004">
      <c r="A60" s="70"/>
      <c r="B60" s="70"/>
      <c r="C60" s="70"/>
      <c r="D60" s="70"/>
      <c r="E60" s="32" t="str">
        <f>E56</f>
        <v>7EC6E40C</v>
      </c>
      <c r="F60" s="32" t="str">
        <f>F57</f>
        <v>30E85CB6</v>
      </c>
      <c r="G60" s="32" t="str">
        <f>G58</f>
        <v>45CF1457</v>
      </c>
      <c r="H60" s="32" t="str">
        <f>H59</f>
        <v>077AFC0A</v>
      </c>
      <c r="I60" s="32" t="str">
        <f>I59</f>
        <v>1F5DFFE5</v>
      </c>
      <c r="J60" s="32" t="str">
        <f>J56</f>
        <v>4031CD0C</v>
      </c>
      <c r="K60" s="32" t="str">
        <f>K57</f>
        <v>B089660E</v>
      </c>
      <c r="L60" s="32" t="str">
        <f>L58</f>
        <v>795F9A42</v>
      </c>
      <c r="M60" s="32" t="str">
        <f>M58</f>
        <v>0445E250</v>
      </c>
      <c r="N60" s="32" t="str">
        <f>N59</f>
        <v>874C00F2</v>
      </c>
      <c r="O60" s="32" t="str">
        <f>O56</f>
        <v>57045D63</v>
      </c>
      <c r="P60" s="32" t="str">
        <f>P57</f>
        <v>05D17E29</v>
      </c>
      <c r="Q60" s="32" t="str">
        <f>Q57</f>
        <v>CE473E3C</v>
      </c>
      <c r="R60" s="32" t="str">
        <f>R58</f>
        <v>C5630A7B</v>
      </c>
      <c r="S60" s="32" t="str">
        <f>S59</f>
        <v>C60350AF</v>
      </c>
      <c r="T60" s="32" t="str">
        <f>T56</f>
        <v>9F59AA2B</v>
      </c>
    </row>
    <row r="61" spans="1:20" ht="15.6" customHeight="1" thickBot="1" x14ac:dyDescent="0.6">
      <c r="A61" s="50"/>
      <c r="B61" s="50"/>
      <c r="C61" s="50"/>
      <c r="D61" s="50"/>
    </row>
    <row r="62" spans="1:20" ht="15.6" customHeight="1" thickBot="1" x14ac:dyDescent="0.6">
      <c r="A62" s="22"/>
      <c r="B62" s="22"/>
      <c r="C62" s="22"/>
      <c r="D62" s="22"/>
      <c r="E62" s="71" t="s">
        <v>45</v>
      </c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3"/>
    </row>
    <row r="63" spans="1:20" ht="15.6" customHeight="1" x14ac:dyDescent="0.55000000000000004">
      <c r="A63" s="22"/>
      <c r="B63" s="22"/>
      <c r="C63" s="22"/>
      <c r="D63" s="22"/>
      <c r="E63" s="14">
        <v>0</v>
      </c>
      <c r="F63" s="15">
        <v>1</v>
      </c>
      <c r="G63" s="15">
        <v>2</v>
      </c>
      <c r="H63" s="15">
        <v>3</v>
      </c>
      <c r="I63" s="15">
        <v>4</v>
      </c>
      <c r="J63" s="15">
        <v>5</v>
      </c>
      <c r="K63" s="15">
        <v>6</v>
      </c>
      <c r="L63" s="15">
        <v>7</v>
      </c>
      <c r="M63" s="15">
        <v>8</v>
      </c>
      <c r="N63" s="15">
        <v>9</v>
      </c>
      <c r="O63" s="15">
        <v>10</v>
      </c>
      <c r="P63" s="15">
        <v>11</v>
      </c>
      <c r="Q63" s="15">
        <v>12</v>
      </c>
      <c r="R63" s="15">
        <v>13</v>
      </c>
      <c r="S63" s="15">
        <v>14</v>
      </c>
      <c r="T63" s="16">
        <v>15</v>
      </c>
    </row>
    <row r="64" spans="1:20" ht="15.6" customHeight="1" thickBot="1" x14ac:dyDescent="0.6">
      <c r="A64" s="22"/>
      <c r="B64" s="22"/>
      <c r="C64" s="22"/>
      <c r="D64" s="22"/>
      <c r="E64" s="29" t="str" cm="1">
        <f t="array" ref="E64:T64">E60:T60</f>
        <v>7EC6E40C</v>
      </c>
      <c r="F64" s="30" t="str">
        <v>30E85CB6</v>
      </c>
      <c r="G64" s="30" t="str">
        <v>45CF1457</v>
      </c>
      <c r="H64" s="30" t="str">
        <v>077AFC0A</v>
      </c>
      <c r="I64" s="30" t="str">
        <v>1F5DFFE5</v>
      </c>
      <c r="J64" s="30" t="str">
        <v>4031CD0C</v>
      </c>
      <c r="K64" s="30" t="str">
        <v>B089660E</v>
      </c>
      <c r="L64" s="30" t="str">
        <v>795F9A42</v>
      </c>
      <c r="M64" s="30" t="str">
        <v>0445E250</v>
      </c>
      <c r="N64" s="30" t="str">
        <v>874C00F2</v>
      </c>
      <c r="O64" s="30" t="str">
        <v>57045D63</v>
      </c>
      <c r="P64" s="30" t="str">
        <v>05D17E29</v>
      </c>
      <c r="Q64" s="30" t="str">
        <v>CE473E3C</v>
      </c>
      <c r="R64" s="30" t="str">
        <v>C5630A7B</v>
      </c>
      <c r="S64" s="30" t="str">
        <v>C60350AF</v>
      </c>
      <c r="T64" s="31" t="str">
        <v>9F59AA2B</v>
      </c>
    </row>
    <row r="65" spans="1:20" ht="15.6" customHeight="1" x14ac:dyDescent="0.55000000000000004">
      <c r="A65" s="22"/>
      <c r="B65" s="58" t="s">
        <v>52</v>
      </c>
      <c r="C65" s="58"/>
      <c r="D65" s="58"/>
      <c r="E65" s="2" t="str">
        <f>INDEX(quater_round(E64,I64,M64,Q64),1,1)</f>
        <v>8AFA53C5</v>
      </c>
      <c r="F65" s="2"/>
      <c r="G65" s="2"/>
      <c r="H65" s="2"/>
      <c r="I65" s="2" t="str">
        <f>INDEX(quater_round(E64,I64,M64,Q64),1,2)</f>
        <v>E1DB6F7A</v>
      </c>
      <c r="J65" s="2"/>
      <c r="K65" s="2"/>
      <c r="L65" s="2"/>
      <c r="M65" s="2" t="str">
        <f>INDEX(quater_round(E64,I64,M64,Q64),1,3)</f>
        <v>1916D90A</v>
      </c>
      <c r="N65" s="2"/>
      <c r="O65" s="2"/>
      <c r="P65" s="2"/>
      <c r="Q65" s="2" t="str">
        <f>INDEX(quater_round(E64,I64,M64,Q64),1,4)</f>
        <v>3703A657</v>
      </c>
      <c r="R65" s="2"/>
      <c r="S65" s="2"/>
      <c r="T65" s="2"/>
    </row>
    <row r="66" spans="1:20" ht="15.6" customHeight="1" x14ac:dyDescent="0.55000000000000004">
      <c r="A66" s="22"/>
      <c r="B66" s="58" t="s">
        <v>53</v>
      </c>
      <c r="C66" s="58"/>
      <c r="D66" s="58"/>
      <c r="E66" s="2"/>
      <c r="F66" s="2" t="str">
        <f>INDEX(quater_round(F64,J64,N64,R64),1,1)</f>
        <v>B8A0A875</v>
      </c>
      <c r="G66" s="2"/>
      <c r="H66" s="2"/>
      <c r="I66" s="2"/>
      <c r="J66" s="2" t="str">
        <f>INDEX(quater_round(F64,J64,N64,R64),1,2)</f>
        <v>D3DE5AC1</v>
      </c>
      <c r="K66" s="2"/>
      <c r="L66" s="2"/>
      <c r="M66" s="2"/>
      <c r="N66" s="2" t="str">
        <f>INDEX(quater_round(F64,J64,N64,R64),1,3)</f>
        <v>C421C206</v>
      </c>
      <c r="O66" s="2"/>
      <c r="P66" s="2"/>
      <c r="Q66" s="2"/>
      <c r="R66" s="2" t="str">
        <f>INDEX(quater_round(F64,J64,N64,R64),1,4)</f>
        <v>191C0C9B</v>
      </c>
      <c r="S66" s="2"/>
      <c r="T66" s="2"/>
    </row>
    <row r="67" spans="1:20" ht="15.6" customHeight="1" x14ac:dyDescent="0.55000000000000004">
      <c r="A67" s="22"/>
      <c r="B67" s="58" t="s">
        <v>54</v>
      </c>
      <c r="C67" s="58"/>
      <c r="D67" s="58"/>
      <c r="E67" s="2"/>
      <c r="F67" s="2"/>
      <c r="G67" s="2" t="str">
        <f>INDEX(quater_round(G64,K64,O64,S64),1,1)</f>
        <v>75137D79</v>
      </c>
      <c r="H67" s="2"/>
      <c r="I67" s="2"/>
      <c r="J67" s="2"/>
      <c r="K67" s="2" t="str">
        <f>INDEX(quater_round(G64,K64,O64,S64),1,2)</f>
        <v>D0598492</v>
      </c>
      <c r="L67" s="2"/>
      <c r="M67" s="2"/>
      <c r="N67" s="2"/>
      <c r="O67" s="2" t="str">
        <f>INDEX(quater_round(G64,K64,O64,S64),1,3)</f>
        <v>5B1BB01D</v>
      </c>
      <c r="P67" s="2"/>
      <c r="Q67" s="2"/>
      <c r="R67" s="2"/>
      <c r="S67" s="2" t="str">
        <f>INDEX(quater_round(G64,K64,O64,S64),1,4)</f>
        <v>D94D225F</v>
      </c>
      <c r="T67" s="2"/>
    </row>
    <row r="68" spans="1:20" ht="15.6" customHeight="1" x14ac:dyDescent="0.55000000000000004">
      <c r="A68" s="22"/>
      <c r="B68" s="58" t="s">
        <v>55</v>
      </c>
      <c r="C68" s="58"/>
      <c r="D68" s="58"/>
      <c r="E68" s="2"/>
      <c r="F68" s="2"/>
      <c r="G68" s="2"/>
      <c r="H68" s="2" t="str">
        <f>INDEX(quater_round(H64,L64,P64,T64),1,1)</f>
        <v>F1597A02</v>
      </c>
      <c r="I68" s="2"/>
      <c r="J68" s="2"/>
      <c r="K68" s="2"/>
      <c r="L68" s="2" t="str">
        <f>INDEX(quater_round(H64,L64,P64,T64),1,2)</f>
        <v>707E67F8</v>
      </c>
      <c r="M68" s="2"/>
      <c r="N68" s="2"/>
      <c r="O68" s="2"/>
      <c r="P68" s="2" t="str">
        <f>INDEX(quater_round(H64,L64,P64,T64),1,3)</f>
        <v>809E1F79</v>
      </c>
      <c r="Q68" s="2"/>
      <c r="R68" s="2"/>
      <c r="S68" s="2"/>
      <c r="T68" s="2" t="str">
        <f>INDEX(quater_round(H64,L64,P64,T64),1,4)</f>
        <v>3E6581CD</v>
      </c>
    </row>
    <row r="69" spans="1:20" ht="15.6" customHeight="1" x14ac:dyDescent="0.55000000000000004">
      <c r="A69" s="22"/>
      <c r="B69" s="58" t="s">
        <v>56</v>
      </c>
      <c r="C69" s="58"/>
      <c r="D69" s="58"/>
      <c r="E69" s="2" t="str">
        <f>INDEX(quater_round(E65,J66,O67,T68),1,1)</f>
        <v>F37A6421</v>
      </c>
      <c r="F69" s="2"/>
      <c r="G69" s="2"/>
      <c r="H69" s="2"/>
      <c r="I69" s="2"/>
      <c r="J69" s="2" t="str">
        <f>INDEX(quater_round(E65,J66,O67,T68),1,2)</f>
        <v>E50C1697</v>
      </c>
      <c r="K69" s="2"/>
      <c r="L69" s="2"/>
      <c r="M69" s="2"/>
      <c r="N69" s="2"/>
      <c r="O69" s="2" t="str">
        <f>INDEX(quater_round(E65,J66,O67,T68),1,3)</f>
        <v>BB6BADB6</v>
      </c>
      <c r="P69" s="2"/>
      <c r="Q69" s="2"/>
      <c r="R69" s="2"/>
      <c r="S69" s="2"/>
      <c r="T69" s="2" t="str">
        <f>INDEX(quater_round(E65,J66,O67,T68),1,4)</f>
        <v>31049CDC</v>
      </c>
    </row>
    <row r="70" spans="1:20" ht="15.6" customHeight="1" x14ac:dyDescent="0.55000000000000004">
      <c r="A70" s="22"/>
      <c r="B70" s="58" t="s">
        <v>57</v>
      </c>
      <c r="C70" s="58"/>
      <c r="D70" s="58"/>
      <c r="E70" s="2"/>
      <c r="F70" s="2" t="str">
        <f>INDEX(quater_round(F66,K67,P68,Q65),1,1)</f>
        <v>FEB83AC2</v>
      </c>
      <c r="G70" s="2"/>
      <c r="H70" s="2"/>
      <c r="I70" s="2"/>
      <c r="J70" s="2"/>
      <c r="K70" s="2" t="str">
        <f>INDEX(quater_round(F66,K67,P68,Q65),1,2)</f>
        <v>E50BAE40</v>
      </c>
      <c r="L70" s="2"/>
      <c r="M70" s="2"/>
      <c r="N70" s="2"/>
      <c r="O70" s="2"/>
      <c r="P70" s="2" t="str">
        <f>INDEX(quater_round(F66,K67,P68,Q65),1,3)</f>
        <v>F4741AE7</v>
      </c>
      <c r="Q70" s="2" t="str">
        <f>INDEX(quater_round(F66,K67,P68,Q65),1,4)</f>
        <v>E8853B75</v>
      </c>
      <c r="R70" s="2"/>
      <c r="S70" s="2"/>
      <c r="T70" s="2"/>
    </row>
    <row r="71" spans="1:20" ht="15.6" customHeight="1" x14ac:dyDescent="0.55000000000000004">
      <c r="A71" s="22"/>
      <c r="B71" s="58" t="s">
        <v>58</v>
      </c>
      <c r="C71" s="58"/>
      <c r="D71" s="58"/>
      <c r="E71" s="2"/>
      <c r="F71" s="2"/>
      <c r="G71" s="2" t="str">
        <f>INDEX(quater_round(G67,L68,M65,R66),1,1)</f>
        <v>E0B8DCA8</v>
      </c>
      <c r="H71" s="2"/>
      <c r="I71" s="2"/>
      <c r="J71" s="2"/>
      <c r="K71" s="2"/>
      <c r="L71" s="2" t="str">
        <f>INDEX(quater_round(G67,L68,M65,R66),1,2)</f>
        <v>0386CBD7</v>
      </c>
      <c r="M71" s="2" t="str">
        <f>INDEX(quater_round(G67,L68,M65,R66),1,3)</f>
        <v>5521FAA0</v>
      </c>
      <c r="N71" s="2"/>
      <c r="O71" s="2"/>
      <c r="P71" s="2"/>
      <c r="Q71" s="2"/>
      <c r="R71" s="2" t="str">
        <f>INDEX(quater_round(G67,L68,M65,R66),1,4)</f>
        <v>52202509</v>
      </c>
      <c r="S71" s="2"/>
      <c r="T71" s="2"/>
    </row>
    <row r="72" spans="1:20" ht="15.6" customHeight="1" x14ac:dyDescent="0.55000000000000004">
      <c r="A72" s="22"/>
      <c r="B72" s="58" t="s">
        <v>59</v>
      </c>
      <c r="C72" s="58"/>
      <c r="D72" s="58"/>
      <c r="E72" s="28"/>
      <c r="F72" s="28"/>
      <c r="G72" s="28"/>
      <c r="H72" s="28" t="str">
        <f>INDEX(quater_round(H68,I65,N66,S67),1,1)</f>
        <v>CD654065</v>
      </c>
      <c r="I72" s="28" t="str">
        <f>INDEX(quater_round(H68,I65,N66,S67),1,2)</f>
        <v>DF5F3617</v>
      </c>
      <c r="J72" s="28"/>
      <c r="K72" s="28"/>
      <c r="L72" s="28"/>
      <c r="M72" s="28"/>
      <c r="N72" s="28" t="str">
        <f>INDEX(quater_round(H68,I65,N66,S67),1,3)</f>
        <v>D58EE885</v>
      </c>
      <c r="O72" s="28"/>
      <c r="P72" s="28"/>
      <c r="Q72" s="28"/>
      <c r="R72" s="28"/>
      <c r="S72" s="28" t="str">
        <f>INDEX(quater_round(H68,I65,N66,S67),1,4)</f>
        <v>464A1C06</v>
      </c>
      <c r="T72" s="28"/>
    </row>
    <row r="73" spans="1:20" ht="15.6" customHeight="1" x14ac:dyDescent="0.55000000000000004">
      <c r="A73" s="70"/>
      <c r="B73" s="70"/>
      <c r="C73" s="70"/>
      <c r="D73" s="70"/>
      <c r="E73" s="32" t="str">
        <f>E69</f>
        <v>F37A6421</v>
      </c>
      <c r="F73" s="32" t="str">
        <f>F70</f>
        <v>FEB83AC2</v>
      </c>
      <c r="G73" s="32" t="str">
        <f>G71</f>
        <v>E0B8DCA8</v>
      </c>
      <c r="H73" s="32" t="str">
        <f>H72</f>
        <v>CD654065</v>
      </c>
      <c r="I73" s="32" t="str">
        <f>I72</f>
        <v>DF5F3617</v>
      </c>
      <c r="J73" s="32" t="str">
        <f>J69</f>
        <v>E50C1697</v>
      </c>
      <c r="K73" s="32" t="str">
        <f>K70</f>
        <v>E50BAE40</v>
      </c>
      <c r="L73" s="32" t="str">
        <f>L71</f>
        <v>0386CBD7</v>
      </c>
      <c r="M73" s="32" t="str">
        <f>M71</f>
        <v>5521FAA0</v>
      </c>
      <c r="N73" s="32" t="str">
        <f>N72</f>
        <v>D58EE885</v>
      </c>
      <c r="O73" s="32" t="str">
        <f>O69</f>
        <v>BB6BADB6</v>
      </c>
      <c r="P73" s="32" t="str">
        <f>P70</f>
        <v>F4741AE7</v>
      </c>
      <c r="Q73" s="32" t="str">
        <f>Q70</f>
        <v>E8853B75</v>
      </c>
      <c r="R73" s="32" t="str">
        <f>R71</f>
        <v>52202509</v>
      </c>
      <c r="S73" s="32" t="str">
        <f>S72</f>
        <v>464A1C06</v>
      </c>
      <c r="T73" s="32" t="str">
        <f>T69</f>
        <v>31049CDC</v>
      </c>
    </row>
    <row r="74" spans="1:20" ht="15.6" customHeight="1" thickBot="1" x14ac:dyDescent="0.6">
      <c r="A74" s="50"/>
      <c r="B74" s="50"/>
      <c r="C74" s="50"/>
      <c r="D74" s="50"/>
    </row>
    <row r="75" spans="1:20" ht="15.6" customHeight="1" thickBot="1" x14ac:dyDescent="0.6">
      <c r="A75" s="22"/>
      <c r="B75" s="22"/>
      <c r="C75" s="22"/>
      <c r="D75" s="22"/>
      <c r="E75" s="71" t="s">
        <v>46</v>
      </c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3"/>
    </row>
    <row r="76" spans="1:20" ht="15.6" customHeight="1" x14ac:dyDescent="0.55000000000000004">
      <c r="A76" s="22"/>
      <c r="B76" s="22"/>
      <c r="C76" s="22"/>
      <c r="D76" s="22"/>
      <c r="E76" s="14">
        <v>0</v>
      </c>
      <c r="F76" s="15">
        <v>1</v>
      </c>
      <c r="G76" s="15">
        <v>2</v>
      </c>
      <c r="H76" s="15">
        <v>3</v>
      </c>
      <c r="I76" s="15">
        <v>4</v>
      </c>
      <c r="J76" s="15">
        <v>5</v>
      </c>
      <c r="K76" s="15">
        <v>6</v>
      </c>
      <c r="L76" s="15">
        <v>7</v>
      </c>
      <c r="M76" s="15">
        <v>8</v>
      </c>
      <c r="N76" s="15">
        <v>9</v>
      </c>
      <c r="O76" s="15">
        <v>10</v>
      </c>
      <c r="P76" s="15">
        <v>11</v>
      </c>
      <c r="Q76" s="15">
        <v>12</v>
      </c>
      <c r="R76" s="15">
        <v>13</v>
      </c>
      <c r="S76" s="15">
        <v>14</v>
      </c>
      <c r="T76" s="16">
        <v>15</v>
      </c>
    </row>
    <row r="77" spans="1:20" ht="15.6" customHeight="1" thickBot="1" x14ac:dyDescent="0.6">
      <c r="A77" s="22"/>
      <c r="B77" s="22"/>
      <c r="C77" s="22"/>
      <c r="D77" s="22"/>
      <c r="E77" s="29" t="str" cm="1">
        <f t="array" ref="E77:T77">E73:T73</f>
        <v>F37A6421</v>
      </c>
      <c r="F77" s="30" t="str">
        <v>FEB83AC2</v>
      </c>
      <c r="G77" s="30" t="str">
        <v>E0B8DCA8</v>
      </c>
      <c r="H77" s="30" t="str">
        <v>CD654065</v>
      </c>
      <c r="I77" s="30" t="str">
        <v>DF5F3617</v>
      </c>
      <c r="J77" s="30" t="str">
        <v>E50C1697</v>
      </c>
      <c r="K77" s="30" t="str">
        <v>E50BAE40</v>
      </c>
      <c r="L77" s="30" t="str">
        <v>0386CBD7</v>
      </c>
      <c r="M77" s="30" t="str">
        <v>5521FAA0</v>
      </c>
      <c r="N77" s="30" t="str">
        <v>D58EE885</v>
      </c>
      <c r="O77" s="30" t="str">
        <v>BB6BADB6</v>
      </c>
      <c r="P77" s="30" t="str">
        <v>F4741AE7</v>
      </c>
      <c r="Q77" s="30" t="str">
        <v>E8853B75</v>
      </c>
      <c r="R77" s="30" t="str">
        <v>52202509</v>
      </c>
      <c r="S77" s="30" t="str">
        <v>464A1C06</v>
      </c>
      <c r="T77" s="31" t="str">
        <v>31049CDC</v>
      </c>
    </row>
    <row r="78" spans="1:20" ht="15.6" customHeight="1" x14ac:dyDescent="0.55000000000000004">
      <c r="A78" s="22"/>
      <c r="B78" s="58" t="s">
        <v>52</v>
      </c>
      <c r="C78" s="58"/>
      <c r="D78" s="58"/>
      <c r="E78" s="2" t="str">
        <f>INDEX(quater_round(E77,I77,M77,Q77),1,1)</f>
        <v>D3084CCB</v>
      </c>
      <c r="F78" s="2"/>
      <c r="G78" s="2"/>
      <c r="H78" s="2"/>
      <c r="I78" s="2" t="str">
        <f>INDEX(quater_round(E77,I77,M77,Q77),1,2)</f>
        <v>E5BF7E9D</v>
      </c>
      <c r="J78" s="2"/>
      <c r="K78" s="2"/>
      <c r="L78" s="2"/>
      <c r="M78" s="2" t="str">
        <f>INDEX(quater_round(E77,I77,M77,Q77),1,3)</f>
        <v>3BE5CC6E</v>
      </c>
      <c r="N78" s="2"/>
      <c r="O78" s="2"/>
      <c r="P78" s="2"/>
      <c r="Q78" s="2" t="str">
        <f>INDEX(quater_round(E77,I77,M77,Q77),1,4)</f>
        <v>45769772</v>
      </c>
      <c r="R78" s="2"/>
      <c r="S78" s="2"/>
      <c r="T78" s="2"/>
    </row>
    <row r="79" spans="1:20" ht="15.6" customHeight="1" x14ac:dyDescent="0.55000000000000004">
      <c r="A79" s="22"/>
      <c r="B79" s="58" t="s">
        <v>53</v>
      </c>
      <c r="C79" s="58"/>
      <c r="D79" s="58"/>
      <c r="E79" s="2"/>
      <c r="F79" s="2" t="str">
        <f>INDEX(quater_round(F77,J77,N77,R77),1,1)</f>
        <v>1C943C26</v>
      </c>
      <c r="G79" s="2"/>
      <c r="H79" s="2"/>
      <c r="I79" s="2"/>
      <c r="J79" s="2" t="str">
        <f>INDEX(quater_round(F77,J77,N77,R77),1,2)</f>
        <v>515B0E1B</v>
      </c>
      <c r="K79" s="2"/>
      <c r="L79" s="2"/>
      <c r="M79" s="2"/>
      <c r="N79" s="2" t="str">
        <f>INDEX(quater_round(F77,J77,N77,R77),1,3)</f>
        <v>0E6D5CD1</v>
      </c>
      <c r="O79" s="2"/>
      <c r="P79" s="2"/>
      <c r="Q79" s="2"/>
      <c r="R79" s="2" t="str">
        <f>INDEX(quater_round(F77,J77,N77,R77),1,4)</f>
        <v>C48DC268</v>
      </c>
      <c r="S79" s="2"/>
      <c r="T79" s="2"/>
    </row>
    <row r="80" spans="1:20" ht="15.6" customHeight="1" x14ac:dyDescent="0.55000000000000004">
      <c r="A80" s="22"/>
      <c r="B80" s="58" t="s">
        <v>54</v>
      </c>
      <c r="C80" s="58"/>
      <c r="D80" s="58"/>
      <c r="E80" s="2"/>
      <c r="F80" s="2"/>
      <c r="G80" s="2" t="str">
        <f>INDEX(quater_round(G77,K77,O77,S77),1,1)</f>
        <v>DFB4D65D</v>
      </c>
      <c r="H80" s="2"/>
      <c r="I80" s="2"/>
      <c r="J80" s="2"/>
      <c r="K80" s="2" t="str">
        <f>INDEX(quater_round(G77,K77,O77,S77),1,2)</f>
        <v>A027FC5A</v>
      </c>
      <c r="L80" s="2"/>
      <c r="M80" s="2"/>
      <c r="N80" s="2"/>
      <c r="O80" s="2" t="str">
        <f>INDEX(quater_round(G77,K77,O77,S77),1,3)</f>
        <v>ACB0048D</v>
      </c>
      <c r="P80" s="2"/>
      <c r="Q80" s="2"/>
      <c r="R80" s="2"/>
      <c r="S80" s="2" t="str">
        <f>INDEX(quater_round(G77,K77,O77,S77),1,4)</f>
        <v>5A55D349</v>
      </c>
      <c r="T80" s="2"/>
    </row>
    <row r="81" spans="1:20" ht="15.6" customHeight="1" x14ac:dyDescent="0.55000000000000004">
      <c r="A81" s="22"/>
      <c r="B81" s="58" t="s">
        <v>55</v>
      </c>
      <c r="C81" s="58"/>
      <c r="D81" s="58"/>
      <c r="E81" s="2"/>
      <c r="F81" s="2"/>
      <c r="G81" s="2"/>
      <c r="H81" s="2" t="str">
        <f>INDEX(quater_round(H77,L77,P77,T77),1,1)</f>
        <v>F45D94A9</v>
      </c>
      <c r="I81" s="2"/>
      <c r="J81" s="2"/>
      <c r="K81" s="2"/>
      <c r="L81" s="2" t="str">
        <f>INDEX(quater_round(H77,L77,P77,T77),1,2)</f>
        <v>DDDB2F30</v>
      </c>
      <c r="M81" s="2"/>
      <c r="N81" s="2"/>
      <c r="O81" s="2"/>
      <c r="P81" s="2" t="str">
        <f>INDEX(quater_round(H77,L77,P77,T77),1,3)</f>
        <v>42CA3E33</v>
      </c>
      <c r="Q81" s="2"/>
      <c r="R81" s="2"/>
      <c r="S81" s="2"/>
      <c r="T81" s="2" t="str">
        <f>INDEX(quater_round(H77,L77,P77,T77),1,4)</f>
        <v>BD754164</v>
      </c>
    </row>
    <row r="82" spans="1:20" ht="15.6" customHeight="1" x14ac:dyDescent="0.55000000000000004">
      <c r="A82" s="22"/>
      <c r="B82" s="58" t="s">
        <v>56</v>
      </c>
      <c r="C82" s="58"/>
      <c r="D82" s="58"/>
      <c r="E82" s="2" t="str">
        <f>INDEX(quater_round(E78,J79,O80,T81),1,1)</f>
        <v>BD9EE47C</v>
      </c>
      <c r="F82" s="2"/>
      <c r="G82" s="2"/>
      <c r="H82" s="2"/>
      <c r="I82" s="2"/>
      <c r="J82" s="2" t="str">
        <f>INDEX(quater_round(E78,J79,O80,T81),1,2)</f>
        <v>C5C0EFBE</v>
      </c>
      <c r="K82" s="2"/>
      <c r="L82" s="2"/>
      <c r="M82" s="2"/>
      <c r="N82" s="2"/>
      <c r="O82" s="2" t="str">
        <f>INDEX(quater_round(E78,J79,O80,T81),1,3)</f>
        <v>E4B00849</v>
      </c>
      <c r="P82" s="2"/>
      <c r="Q82" s="2"/>
      <c r="R82" s="2"/>
      <c r="S82" s="2"/>
      <c r="T82" s="2" t="str">
        <f>INDEX(quater_round(E78,J79,O80,T81),1,4)</f>
        <v>1C7D6AA6</v>
      </c>
    </row>
    <row r="83" spans="1:20" ht="15.6" customHeight="1" x14ac:dyDescent="0.55000000000000004">
      <c r="A83" s="22"/>
      <c r="B83" s="58" t="s">
        <v>57</v>
      </c>
      <c r="C83" s="58"/>
      <c r="D83" s="58"/>
      <c r="E83" s="2"/>
      <c r="F83" s="2" t="str">
        <f>INDEX(quater_round(F79,K80,P81,Q78),1,1)</f>
        <v>6976ADA9</v>
      </c>
      <c r="G83" s="2"/>
      <c r="H83" s="2"/>
      <c r="I83" s="2"/>
      <c r="J83" s="2"/>
      <c r="K83" s="2" t="str">
        <f>INDEX(quater_round(F79,K80,P81,Q78),1,2)</f>
        <v>D5F7756D</v>
      </c>
      <c r="L83" s="2"/>
      <c r="M83" s="2"/>
      <c r="N83" s="2"/>
      <c r="O83" s="2"/>
      <c r="P83" s="2" t="str">
        <f>INDEX(quater_round(F79,K80,P81,Q78),1,3)</f>
        <v>77119BC3</v>
      </c>
      <c r="Q83" s="2" t="str">
        <f>INDEX(quater_round(F79,K80,P81,Q78),1,4)</f>
        <v>845463C6</v>
      </c>
      <c r="R83" s="2"/>
      <c r="S83" s="2"/>
      <c r="T83" s="2"/>
    </row>
    <row r="84" spans="1:20" ht="15.6" customHeight="1" x14ac:dyDescent="0.55000000000000004">
      <c r="A84" s="22"/>
      <c r="B84" s="58" t="s">
        <v>58</v>
      </c>
      <c r="C84" s="58"/>
      <c r="D84" s="58"/>
      <c r="E84" s="2"/>
      <c r="F84" s="2"/>
      <c r="G84" s="2" t="str">
        <f>INDEX(quater_round(G80,L81,M78,R79),1,1)</f>
        <v>C43BC36E</v>
      </c>
      <c r="H84" s="2"/>
      <c r="I84" s="2"/>
      <c r="J84" s="2"/>
      <c r="K84" s="2"/>
      <c r="L84" s="2" t="str">
        <f>INDEX(quater_round(G80,L81,M78,R79),1,2)</f>
        <v>1702B7F2</v>
      </c>
      <c r="M84" s="2" t="str">
        <f>INDEX(quater_round(G80,L81,M78,R79),1,3)</f>
        <v>E285B88E</v>
      </c>
      <c r="N84" s="2"/>
      <c r="O84" s="2"/>
      <c r="P84" s="2"/>
      <c r="Q84" s="2"/>
      <c r="R84" s="2" t="str">
        <f>INDEX(quater_round(G80,L81,M78,R79),1,4)</f>
        <v>DEBA7303</v>
      </c>
      <c r="S84" s="2"/>
      <c r="T84" s="2"/>
    </row>
    <row r="85" spans="1:20" ht="15.6" customHeight="1" x14ac:dyDescent="0.55000000000000004">
      <c r="A85" s="22"/>
      <c r="B85" s="58" t="s">
        <v>59</v>
      </c>
      <c r="C85" s="58"/>
      <c r="D85" s="58"/>
      <c r="E85" s="28"/>
      <c r="F85" s="28"/>
      <c r="G85" s="28"/>
      <c r="H85" s="28" t="str">
        <f>INDEX(quater_round(H81,I78,N79,S80),1,1)</f>
        <v>14555602</v>
      </c>
      <c r="I85" s="28" t="str">
        <f>INDEX(quater_round(H81,I78,N79,S80),1,2)</f>
        <v>B5B2A889</v>
      </c>
      <c r="J85" s="28"/>
      <c r="K85" s="28"/>
      <c r="L85" s="28"/>
      <c r="M85" s="28"/>
      <c r="N85" s="28" t="str">
        <f>INDEX(quater_round(H81,I78,N79,S80),1,3)</f>
        <v>295327ED</v>
      </c>
      <c r="O85" s="28"/>
      <c r="P85" s="28"/>
      <c r="Q85" s="28"/>
      <c r="R85" s="28"/>
      <c r="S85" s="28" t="str">
        <f>INDEX(quater_round(H81,I78,N79,S80),1,4)</f>
        <v>5AD64AD4</v>
      </c>
      <c r="T85" s="28"/>
    </row>
    <row r="86" spans="1:20" ht="15.6" customHeight="1" x14ac:dyDescent="0.55000000000000004">
      <c r="A86" s="70"/>
      <c r="B86" s="70"/>
      <c r="C86" s="70"/>
      <c r="D86" s="70"/>
      <c r="E86" s="32" t="str">
        <f>E82</f>
        <v>BD9EE47C</v>
      </c>
      <c r="F86" s="32" t="str">
        <f>F83</f>
        <v>6976ADA9</v>
      </c>
      <c r="G86" s="32" t="str">
        <f>G84</f>
        <v>C43BC36E</v>
      </c>
      <c r="H86" s="32" t="str">
        <f>H85</f>
        <v>14555602</v>
      </c>
      <c r="I86" s="32" t="str">
        <f>I85</f>
        <v>B5B2A889</v>
      </c>
      <c r="J86" s="32" t="str">
        <f>J82</f>
        <v>C5C0EFBE</v>
      </c>
      <c r="K86" s="32" t="str">
        <f>K83</f>
        <v>D5F7756D</v>
      </c>
      <c r="L86" s="32" t="str">
        <f>L84</f>
        <v>1702B7F2</v>
      </c>
      <c r="M86" s="32" t="str">
        <f>M84</f>
        <v>E285B88E</v>
      </c>
      <c r="N86" s="32" t="str">
        <f>N85</f>
        <v>295327ED</v>
      </c>
      <c r="O86" s="32" t="str">
        <f>O82</f>
        <v>E4B00849</v>
      </c>
      <c r="P86" s="32" t="str">
        <f>P83</f>
        <v>77119BC3</v>
      </c>
      <c r="Q86" s="32" t="str">
        <f>Q83</f>
        <v>845463C6</v>
      </c>
      <c r="R86" s="32" t="str">
        <f>R84</f>
        <v>DEBA7303</v>
      </c>
      <c r="S86" s="32" t="str">
        <f>S85</f>
        <v>5AD64AD4</v>
      </c>
      <c r="T86" s="32" t="str">
        <f>T82</f>
        <v>1C7D6AA6</v>
      </c>
    </row>
    <row r="87" spans="1:20" ht="15.6" customHeight="1" thickBot="1" x14ac:dyDescent="0.6">
      <c r="A87" s="50"/>
      <c r="B87" s="50"/>
      <c r="C87" s="50"/>
      <c r="D87" s="50"/>
    </row>
    <row r="88" spans="1:20" ht="15.6" customHeight="1" thickBot="1" x14ac:dyDescent="0.6">
      <c r="A88" s="22"/>
      <c r="B88" s="22"/>
      <c r="C88" s="22"/>
      <c r="D88" s="22"/>
      <c r="E88" s="71" t="s">
        <v>47</v>
      </c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3"/>
    </row>
    <row r="89" spans="1:20" ht="15.6" customHeight="1" x14ac:dyDescent="0.55000000000000004">
      <c r="A89" s="22"/>
      <c r="B89" s="22"/>
      <c r="C89" s="22"/>
      <c r="D89" s="22"/>
      <c r="E89" s="14">
        <v>0</v>
      </c>
      <c r="F89" s="15">
        <v>1</v>
      </c>
      <c r="G89" s="15">
        <v>2</v>
      </c>
      <c r="H89" s="15">
        <v>3</v>
      </c>
      <c r="I89" s="15">
        <v>4</v>
      </c>
      <c r="J89" s="15">
        <v>5</v>
      </c>
      <c r="K89" s="15">
        <v>6</v>
      </c>
      <c r="L89" s="15">
        <v>7</v>
      </c>
      <c r="M89" s="15">
        <v>8</v>
      </c>
      <c r="N89" s="15">
        <v>9</v>
      </c>
      <c r="O89" s="15">
        <v>10</v>
      </c>
      <c r="P89" s="15">
        <v>11</v>
      </c>
      <c r="Q89" s="15">
        <v>12</v>
      </c>
      <c r="R89" s="15">
        <v>13</v>
      </c>
      <c r="S89" s="15">
        <v>14</v>
      </c>
      <c r="T89" s="16">
        <v>15</v>
      </c>
    </row>
    <row r="90" spans="1:20" ht="15.6" customHeight="1" thickBot="1" x14ac:dyDescent="0.6">
      <c r="A90" s="22"/>
      <c r="B90" s="22"/>
      <c r="C90" s="22"/>
      <c r="D90" s="22"/>
      <c r="E90" s="29" t="str" cm="1">
        <f t="array" ref="E90:T90">E86:T86</f>
        <v>BD9EE47C</v>
      </c>
      <c r="F90" s="30" t="str">
        <v>6976ADA9</v>
      </c>
      <c r="G90" s="30" t="str">
        <v>C43BC36E</v>
      </c>
      <c r="H90" s="30" t="str">
        <v>14555602</v>
      </c>
      <c r="I90" s="30" t="str">
        <v>B5B2A889</v>
      </c>
      <c r="J90" s="30" t="str">
        <v>C5C0EFBE</v>
      </c>
      <c r="K90" s="30" t="str">
        <v>D5F7756D</v>
      </c>
      <c r="L90" s="30" t="str">
        <v>1702B7F2</v>
      </c>
      <c r="M90" s="30" t="str">
        <v>E285B88E</v>
      </c>
      <c r="N90" s="30" t="str">
        <v>295327ED</v>
      </c>
      <c r="O90" s="30" t="str">
        <v>E4B00849</v>
      </c>
      <c r="P90" s="30" t="str">
        <v>77119BC3</v>
      </c>
      <c r="Q90" s="30" t="str">
        <v>845463C6</v>
      </c>
      <c r="R90" s="30" t="str">
        <v>DEBA7303</v>
      </c>
      <c r="S90" s="30" t="str">
        <v>5AD64AD4</v>
      </c>
      <c r="T90" s="31" t="str">
        <v>1C7D6AA6</v>
      </c>
    </row>
    <row r="91" spans="1:20" ht="15.6" customHeight="1" x14ac:dyDescent="0.55000000000000004">
      <c r="A91" s="22"/>
      <c r="B91" s="58" t="s">
        <v>52</v>
      </c>
      <c r="C91" s="58"/>
      <c r="D91" s="58"/>
      <c r="E91" s="2" t="str">
        <f>INDEX(quater_round(E90,I90,M90,Q90),1,1)</f>
        <v>23C33354</v>
      </c>
      <c r="F91" s="2"/>
      <c r="G91" s="2"/>
      <c r="H91" s="2"/>
      <c r="I91" s="2" t="str">
        <f>INDEX(quater_round(E90,I90,M90,Q90),1,2)</f>
        <v>3FD397B1</v>
      </c>
      <c r="J91" s="2"/>
      <c r="K91" s="2"/>
      <c r="L91" s="2"/>
      <c r="M91" s="2" t="str">
        <f>INDEX(quater_round(E90,I90,M90,Q90),1,3)</f>
        <v>D20E0160</v>
      </c>
      <c r="N91" s="2"/>
      <c r="O91" s="2"/>
      <c r="P91" s="2"/>
      <c r="Q91" s="2" t="str">
        <f>INDEX(quater_round(E90,I90,M90,Q90),1,4)</f>
        <v>00C451CD</v>
      </c>
      <c r="R91" s="2"/>
      <c r="S91" s="2"/>
      <c r="T91" s="2"/>
    </row>
    <row r="92" spans="1:20" ht="15.6" customHeight="1" x14ac:dyDescent="0.55000000000000004">
      <c r="A92" s="22"/>
      <c r="B92" s="58" t="s">
        <v>53</v>
      </c>
      <c r="C92" s="58"/>
      <c r="D92" s="58"/>
      <c r="E92" s="2"/>
      <c r="F92" s="2" t="str">
        <f>INDEX(quater_round(F90,J90,N90,R90),1,1)</f>
        <v>BEA3EA8E</v>
      </c>
      <c r="G92" s="2"/>
      <c r="H92" s="2"/>
      <c r="I92" s="2"/>
      <c r="J92" s="2" t="str">
        <f>INDEX(quater_round(F90,J90,N90,R90),1,2)</f>
        <v>DFA8F6A8</v>
      </c>
      <c r="K92" s="2"/>
      <c r="L92" s="2"/>
      <c r="M92" s="2"/>
      <c r="N92" s="2" t="str">
        <f>INDEX(quater_round(F90,J90,N90,R90),1,3)</f>
        <v>DED31CCA</v>
      </c>
      <c r="O92" s="2"/>
      <c r="P92" s="2"/>
      <c r="Q92" s="2"/>
      <c r="R92" s="2" t="str">
        <f>INDEX(quater_round(F90,J90,N90,R90),1,4)</f>
        <v>C71B0350</v>
      </c>
      <c r="S92" s="2"/>
      <c r="T92" s="2"/>
    </row>
    <row r="93" spans="1:20" ht="15.6" customHeight="1" x14ac:dyDescent="0.55000000000000004">
      <c r="A93" s="22"/>
      <c r="B93" s="58" t="s">
        <v>54</v>
      </c>
      <c r="C93" s="58"/>
      <c r="D93" s="58"/>
      <c r="E93" s="2"/>
      <c r="F93" s="2"/>
      <c r="G93" s="2" t="str">
        <f>INDEX(quater_round(G90,K90,O90,S90),1,1)</f>
        <v>25F7710F</v>
      </c>
      <c r="H93" s="2"/>
      <c r="I93" s="2"/>
      <c r="J93" s="2"/>
      <c r="K93" s="2" t="str">
        <f>INDEX(quater_round(G90,K90,O90,S90),1,2)</f>
        <v>5AC5D8E2</v>
      </c>
      <c r="L93" s="2"/>
      <c r="M93" s="2"/>
      <c r="N93" s="2"/>
      <c r="O93" s="2" t="str">
        <f>INDEX(quater_round(G90,K90,O90,S90),1,3)</f>
        <v>4F71B385</v>
      </c>
      <c r="P93" s="2"/>
      <c r="Q93" s="2"/>
      <c r="R93" s="2"/>
      <c r="S93" s="2" t="str">
        <f>INDEX(quater_round(G90,K90,O90,S90),1,4)</f>
        <v>F8B1EA57</v>
      </c>
      <c r="T93" s="2"/>
    </row>
    <row r="94" spans="1:20" ht="15.6" customHeight="1" x14ac:dyDescent="0.55000000000000004">
      <c r="A94" s="22"/>
      <c r="B94" s="58" t="s">
        <v>55</v>
      </c>
      <c r="C94" s="58"/>
      <c r="D94" s="58"/>
      <c r="E94" s="2"/>
      <c r="F94" s="2"/>
      <c r="G94" s="2"/>
      <c r="H94" s="2" t="str">
        <f>INDEX(quater_round(H90,L90,P90,T90),1,1)</f>
        <v>41A9BA8A</v>
      </c>
      <c r="I94" s="2"/>
      <c r="J94" s="2"/>
      <c r="K94" s="2"/>
      <c r="L94" s="2" t="str">
        <f>INDEX(quater_round(H90,L90,P90,T90),1,2)</f>
        <v>D0174C67</v>
      </c>
      <c r="M94" s="2"/>
      <c r="N94" s="2"/>
      <c r="O94" s="2"/>
      <c r="P94" s="2" t="str">
        <f>INDEX(quater_round(H90,L90,P90,T90),1,3)</f>
        <v>D9F1820E</v>
      </c>
      <c r="Q94" s="2"/>
      <c r="R94" s="2"/>
      <c r="S94" s="2"/>
      <c r="T94" s="2" t="str">
        <f>INDEX(quater_round(H90,L90,P90,T90),1,4)</f>
        <v>FB8DAF26</v>
      </c>
    </row>
    <row r="95" spans="1:20" ht="15.6" customHeight="1" x14ac:dyDescent="0.55000000000000004">
      <c r="A95" s="22"/>
      <c r="B95" s="58" t="s">
        <v>56</v>
      </c>
      <c r="C95" s="58"/>
      <c r="D95" s="58"/>
      <c r="E95" s="2" t="str">
        <f>INDEX(quater_round(E91,J92,O93,T94),1,1)</f>
        <v>49190A9A</v>
      </c>
      <c r="F95" s="2"/>
      <c r="G95" s="2"/>
      <c r="H95" s="2"/>
      <c r="I95" s="2"/>
      <c r="J95" s="2" t="str">
        <f>INDEX(quater_round(E91,J92,O93,T94),1,2)</f>
        <v>C9E455EF</v>
      </c>
      <c r="K95" s="2"/>
      <c r="L95" s="2"/>
      <c r="M95" s="2"/>
      <c r="N95" s="2"/>
      <c r="O95" s="2" t="str">
        <f>INDEX(quater_round(E91,J92,O93,T94),1,3)</f>
        <v>9A3F2835</v>
      </c>
      <c r="P95" s="2"/>
      <c r="Q95" s="2"/>
      <c r="R95" s="2"/>
      <c r="S95" s="2"/>
      <c r="T95" s="2" t="str">
        <f>INDEX(quater_round(E91,J92,O93,T94),1,4)</f>
        <v>C3F27BCF</v>
      </c>
    </row>
    <row r="96" spans="1:20" ht="15.6" customHeight="1" x14ac:dyDescent="0.55000000000000004">
      <c r="A96" s="22"/>
      <c r="B96" s="58" t="s">
        <v>57</v>
      </c>
      <c r="C96" s="58"/>
      <c r="D96" s="58"/>
      <c r="E96" s="2"/>
      <c r="F96" s="2" t="str">
        <f>INDEX(quater_round(F92,K93,P94,Q91),1,1)</f>
        <v>CD9F56D6</v>
      </c>
      <c r="G96" s="2"/>
      <c r="H96" s="2"/>
      <c r="I96" s="2"/>
      <c r="J96" s="2"/>
      <c r="K96" s="2" t="str">
        <f>INDEX(quater_round(F92,K93,P94,Q91),1,2)</f>
        <v>65C23E1D</v>
      </c>
      <c r="L96" s="2"/>
      <c r="M96" s="2"/>
      <c r="N96" s="2"/>
      <c r="O96" s="2"/>
      <c r="P96" s="2" t="str">
        <f>INDEX(quater_round(F92,K93,P94,Q91),1,3)</f>
        <v>8EFE171A</v>
      </c>
      <c r="Q96" s="2" t="str">
        <f>INDEX(quater_round(F92,K93,P94,Q91),1,4)</f>
        <v>224F7B5F</v>
      </c>
      <c r="R96" s="2"/>
      <c r="S96" s="2"/>
      <c r="T96" s="2"/>
    </row>
    <row r="97" spans="1:20" ht="15.6" customHeight="1" x14ac:dyDescent="0.55000000000000004">
      <c r="A97" s="22"/>
      <c r="B97" s="58" t="s">
        <v>58</v>
      </c>
      <c r="C97" s="58"/>
      <c r="D97" s="58"/>
      <c r="E97" s="2"/>
      <c r="F97" s="2"/>
      <c r="G97" s="2" t="str">
        <f>INDEX(quater_round(G93,L94,M91,R92),1,1)</f>
        <v>2DEFE178</v>
      </c>
      <c r="H97" s="2"/>
      <c r="I97" s="2"/>
      <c r="J97" s="2"/>
      <c r="K97" s="2"/>
      <c r="L97" s="2" t="str">
        <f>INDEX(quater_round(G93,L94,M91,R92),1,2)</f>
        <v>F2C20536</v>
      </c>
      <c r="M97" s="2" t="str">
        <f>INDEX(quater_round(G93,L94,M91,R92),1,3)</f>
        <v>5A04A008</v>
      </c>
      <c r="N97" s="2"/>
      <c r="O97" s="2"/>
      <c r="P97" s="2"/>
      <c r="Q97" s="2"/>
      <c r="R97" s="2" t="str">
        <f>INDEX(quater_round(G93,L94,M91,R92),1,4)</f>
        <v>C9D06D93</v>
      </c>
      <c r="S97" s="2"/>
      <c r="T97" s="2"/>
    </row>
    <row r="98" spans="1:20" ht="15.6" customHeight="1" x14ac:dyDescent="0.55000000000000004">
      <c r="A98" s="22"/>
      <c r="B98" s="58" t="s">
        <v>59</v>
      </c>
      <c r="C98" s="58"/>
      <c r="D98" s="58"/>
      <c r="E98" s="28"/>
      <c r="F98" s="28"/>
      <c r="G98" s="28"/>
      <c r="H98" s="28" t="str">
        <f>INDEX(quater_round(H94,I91,N92,S93),1,1)</f>
        <v>418FCCC9</v>
      </c>
      <c r="I98" s="28" t="str">
        <f>INDEX(quater_round(H94,I91,N92,S93),1,2)</f>
        <v>737300DD</v>
      </c>
      <c r="J98" s="28"/>
      <c r="K98" s="28"/>
      <c r="L98" s="28"/>
      <c r="M98" s="28"/>
      <c r="N98" s="28" t="str">
        <f>INDEX(quater_round(H94,I91,N92,S93),1,3)</f>
        <v>7AF49C8F</v>
      </c>
      <c r="O98" s="28"/>
      <c r="P98" s="28"/>
      <c r="Q98" s="28"/>
      <c r="R98" s="28"/>
      <c r="S98" s="28" t="str">
        <f>INDEX(quater_round(H94,I91,N92,S93),1,4)</f>
        <v>E3B505F9</v>
      </c>
      <c r="T98" s="28"/>
    </row>
    <row r="99" spans="1:20" ht="15.6" customHeight="1" x14ac:dyDescent="0.55000000000000004">
      <c r="A99" s="70"/>
      <c r="B99" s="70"/>
      <c r="C99" s="70"/>
      <c r="D99" s="70"/>
      <c r="E99" s="32" t="str">
        <f>E95</f>
        <v>49190A9A</v>
      </c>
      <c r="F99" s="32" t="str">
        <f>F96</f>
        <v>CD9F56D6</v>
      </c>
      <c r="G99" s="32" t="str">
        <f>G97</f>
        <v>2DEFE178</v>
      </c>
      <c r="H99" s="32" t="str">
        <f>H98</f>
        <v>418FCCC9</v>
      </c>
      <c r="I99" s="32" t="str">
        <f>I98</f>
        <v>737300DD</v>
      </c>
      <c r="J99" s="32" t="str">
        <f>J95</f>
        <v>C9E455EF</v>
      </c>
      <c r="K99" s="32" t="str">
        <f>K96</f>
        <v>65C23E1D</v>
      </c>
      <c r="L99" s="32" t="str">
        <f>L97</f>
        <v>F2C20536</v>
      </c>
      <c r="M99" s="32" t="str">
        <f>M97</f>
        <v>5A04A008</v>
      </c>
      <c r="N99" s="32" t="str">
        <f>N98</f>
        <v>7AF49C8F</v>
      </c>
      <c r="O99" s="32" t="str">
        <f>O95</f>
        <v>9A3F2835</v>
      </c>
      <c r="P99" s="32" t="str">
        <f>P96</f>
        <v>8EFE171A</v>
      </c>
      <c r="Q99" s="32" t="str">
        <f>Q96</f>
        <v>224F7B5F</v>
      </c>
      <c r="R99" s="32" t="str">
        <f>R97</f>
        <v>C9D06D93</v>
      </c>
      <c r="S99" s="32" t="str">
        <f>S98</f>
        <v>E3B505F9</v>
      </c>
      <c r="T99" s="32" t="str">
        <f>T95</f>
        <v>C3F27BCF</v>
      </c>
    </row>
    <row r="100" spans="1:20" ht="15.6" customHeight="1" thickBot="1" x14ac:dyDescent="0.6">
      <c r="A100" s="50"/>
      <c r="B100" s="50"/>
      <c r="C100" s="50"/>
      <c r="D100" s="50"/>
    </row>
    <row r="101" spans="1:20" ht="15.6" customHeight="1" thickBot="1" x14ac:dyDescent="0.6">
      <c r="A101" s="22"/>
      <c r="B101" s="22"/>
      <c r="C101" s="22"/>
      <c r="D101" s="22"/>
      <c r="E101" s="71" t="s">
        <v>48</v>
      </c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3"/>
    </row>
    <row r="102" spans="1:20" ht="15.6" customHeight="1" x14ac:dyDescent="0.55000000000000004">
      <c r="A102" s="22"/>
      <c r="B102" s="22"/>
      <c r="C102" s="22"/>
      <c r="D102" s="22"/>
      <c r="E102" s="14">
        <v>0</v>
      </c>
      <c r="F102" s="15">
        <v>1</v>
      </c>
      <c r="G102" s="15">
        <v>2</v>
      </c>
      <c r="H102" s="15">
        <v>3</v>
      </c>
      <c r="I102" s="15">
        <v>4</v>
      </c>
      <c r="J102" s="15">
        <v>5</v>
      </c>
      <c r="K102" s="15">
        <v>6</v>
      </c>
      <c r="L102" s="15">
        <v>7</v>
      </c>
      <c r="M102" s="15">
        <v>8</v>
      </c>
      <c r="N102" s="15">
        <v>9</v>
      </c>
      <c r="O102" s="15">
        <v>10</v>
      </c>
      <c r="P102" s="15">
        <v>11</v>
      </c>
      <c r="Q102" s="15">
        <v>12</v>
      </c>
      <c r="R102" s="15">
        <v>13</v>
      </c>
      <c r="S102" s="15">
        <v>14</v>
      </c>
      <c r="T102" s="16">
        <v>15</v>
      </c>
    </row>
    <row r="103" spans="1:20" ht="15.6" customHeight="1" thickBot="1" x14ac:dyDescent="0.6">
      <c r="A103" s="22"/>
      <c r="B103" s="22"/>
      <c r="C103" s="22"/>
      <c r="D103" s="22"/>
      <c r="E103" s="29" t="str" cm="1">
        <f t="array" ref="E103:T103">E99:T99</f>
        <v>49190A9A</v>
      </c>
      <c r="F103" s="30" t="str">
        <v>CD9F56D6</v>
      </c>
      <c r="G103" s="30" t="str">
        <v>2DEFE178</v>
      </c>
      <c r="H103" s="30" t="str">
        <v>418FCCC9</v>
      </c>
      <c r="I103" s="30" t="str">
        <v>737300DD</v>
      </c>
      <c r="J103" s="30" t="str">
        <v>C9E455EF</v>
      </c>
      <c r="K103" s="30" t="str">
        <v>65C23E1D</v>
      </c>
      <c r="L103" s="30" t="str">
        <v>F2C20536</v>
      </c>
      <c r="M103" s="30" t="str">
        <v>5A04A008</v>
      </c>
      <c r="N103" s="30" t="str">
        <v>7AF49C8F</v>
      </c>
      <c r="O103" s="30" t="str">
        <v>9A3F2835</v>
      </c>
      <c r="P103" s="30" t="str">
        <v>8EFE171A</v>
      </c>
      <c r="Q103" s="30" t="str">
        <v>224F7B5F</v>
      </c>
      <c r="R103" s="30" t="str">
        <v>C9D06D93</v>
      </c>
      <c r="S103" s="30" t="str">
        <v>E3B505F9</v>
      </c>
      <c r="T103" s="31" t="str">
        <v>C3F27BCF</v>
      </c>
    </row>
    <row r="104" spans="1:20" ht="15.6" customHeight="1" x14ac:dyDescent="0.55000000000000004">
      <c r="A104" s="22"/>
      <c r="B104" s="58" t="s">
        <v>52</v>
      </c>
      <c r="C104" s="58"/>
      <c r="D104" s="58"/>
      <c r="E104" s="2" t="str">
        <f>INDEX(quater_round(E103,I103,M103,Q103),1,1)</f>
        <v>A06D770C</v>
      </c>
      <c r="F104" s="2"/>
      <c r="G104" s="2"/>
      <c r="H104" s="2"/>
      <c r="I104" s="2" t="str">
        <f>INDEX(quater_round(E103,I103,M103,Q103),1,2)</f>
        <v>FB328779</v>
      </c>
      <c r="J104" s="2"/>
      <c r="K104" s="2"/>
      <c r="L104" s="2"/>
      <c r="M104" s="2" t="str">
        <f>INDEX(quater_round(E103,I103,M103,Q103),1,3)</f>
        <v>10170E9B</v>
      </c>
      <c r="N104" s="2"/>
      <c r="O104" s="2"/>
      <c r="P104" s="2"/>
      <c r="Q104" s="2" t="str">
        <f>INDEX(quater_round(E103,I103,M103,Q103),1,4)</f>
        <v>45E9CFD0</v>
      </c>
      <c r="R104" s="2"/>
      <c r="S104" s="2"/>
      <c r="T104" s="2"/>
    </row>
    <row r="105" spans="1:20" ht="15.6" customHeight="1" x14ac:dyDescent="0.55000000000000004">
      <c r="A105" s="22"/>
      <c r="B105" s="58" t="s">
        <v>53</v>
      </c>
      <c r="C105" s="58"/>
      <c r="D105" s="58"/>
      <c r="E105" s="2"/>
      <c r="F105" s="2" t="str">
        <f>INDEX(quater_round(F103,J103,N103,R103),1,1)</f>
        <v>82748C1F</v>
      </c>
      <c r="G105" s="2"/>
      <c r="H105" s="2"/>
      <c r="I105" s="2"/>
      <c r="J105" s="2" t="str">
        <f>INDEX(quater_round(F103,J103,N103,R103),1,2)</f>
        <v>F6CC3FDA</v>
      </c>
      <c r="K105" s="2"/>
      <c r="L105" s="2"/>
      <c r="M105" s="2"/>
      <c r="N105" s="2" t="str">
        <f>INDEX(quater_round(F103,J103,N103,R103),1,3)</f>
        <v>5F1D4725</v>
      </c>
      <c r="O105" s="2"/>
      <c r="P105" s="2"/>
      <c r="Q105" s="2"/>
      <c r="R105" s="2" t="str">
        <f>INDEX(quater_round(F103,J103,N103,R103),1,4)</f>
        <v>22D24C43</v>
      </c>
      <c r="S105" s="2"/>
      <c r="T105" s="2"/>
    </row>
    <row r="106" spans="1:20" ht="15.6" customHeight="1" x14ac:dyDescent="0.55000000000000004">
      <c r="A106" s="22"/>
      <c r="B106" s="58" t="s">
        <v>54</v>
      </c>
      <c r="C106" s="58"/>
      <c r="D106" s="58"/>
      <c r="E106" s="2"/>
      <c r="F106" s="2"/>
      <c r="G106" s="2" t="str">
        <f>INDEX(quater_round(G103,K103,O103,S103),1,1)</f>
        <v>2E143CAB</v>
      </c>
      <c r="H106" s="2"/>
      <c r="I106" s="2"/>
      <c r="J106" s="2"/>
      <c r="K106" s="2" t="str">
        <f>INDEX(quater_round(G103,K103,O103,S103),1,2)</f>
        <v>4D2CB35B</v>
      </c>
      <c r="L106" s="2"/>
      <c r="M106" s="2"/>
      <c r="N106" s="2"/>
      <c r="O106" s="2" t="str">
        <f>INDEX(quater_round(G103,K103,O103,S103),1,3)</f>
        <v>2CF84470</v>
      </c>
      <c r="P106" s="2"/>
      <c r="Q106" s="2"/>
      <c r="R106" s="2"/>
      <c r="S106" s="2" t="str">
        <f>INDEX(quater_round(G103,K103,O103,S103),1,4)</f>
        <v>784CAC34</v>
      </c>
      <c r="T106" s="2"/>
    </row>
    <row r="107" spans="1:20" ht="15.6" customHeight="1" x14ac:dyDescent="0.55000000000000004">
      <c r="A107" s="22"/>
      <c r="B107" s="58" t="s">
        <v>55</v>
      </c>
      <c r="C107" s="58"/>
      <c r="D107" s="58"/>
      <c r="E107" s="2"/>
      <c r="F107" s="2"/>
      <c r="G107" s="2"/>
      <c r="H107" s="2" t="str">
        <f>INDEX(quater_round(H103,L103,P103,T103),1,1)</f>
        <v>050A8EBD</v>
      </c>
      <c r="I107" s="2"/>
      <c r="J107" s="2"/>
      <c r="K107" s="2"/>
      <c r="L107" s="2" t="str">
        <f>INDEX(quater_round(H103,L103,P103,T103),1,2)</f>
        <v>8848E951</v>
      </c>
      <c r="M107" s="2"/>
      <c r="N107" s="2"/>
      <c r="O107" s="2"/>
      <c r="P107" s="2" t="str">
        <f>INDEX(quater_round(H103,L103,P103,T103),1,3)</f>
        <v>73A82D6C</v>
      </c>
      <c r="Q107" s="2"/>
      <c r="R107" s="2"/>
      <c r="S107" s="2"/>
      <c r="T107" s="2" t="str">
        <f>INDEX(quater_round(H103,L103,P103,T103),1,4)</f>
        <v>3A791EAF</v>
      </c>
    </row>
    <row r="108" spans="1:20" ht="15.6" customHeight="1" x14ac:dyDescent="0.55000000000000004">
      <c r="A108" s="22"/>
      <c r="B108" s="58" t="s">
        <v>56</v>
      </c>
      <c r="C108" s="58"/>
      <c r="D108" s="58"/>
      <c r="E108" s="2" t="str">
        <f>INDEX(quater_round(E104,J105,O106,T107),1,1)</f>
        <v>7420591E</v>
      </c>
      <c r="F108" s="2"/>
      <c r="G108" s="2"/>
      <c r="H108" s="2"/>
      <c r="I108" s="2"/>
      <c r="J108" s="2" t="str">
        <f>INDEX(quater_round(E104,J105,O106,T107),1,2)</f>
        <v>E8795A71</v>
      </c>
      <c r="K108" s="2"/>
      <c r="L108" s="2"/>
      <c r="M108" s="2"/>
      <c r="N108" s="2"/>
      <c r="O108" s="2" t="str">
        <f>INDEX(quater_round(E104,J105,O106,T107),1,3)</f>
        <v>3F36508C</v>
      </c>
      <c r="P108" s="2"/>
      <c r="Q108" s="2"/>
      <c r="R108" s="2"/>
      <c r="S108" s="2"/>
      <c r="T108" s="2" t="str">
        <f>INDEX(quater_round(E104,J105,O106,T107),1,4)</f>
        <v>69F45EDC</v>
      </c>
    </row>
    <row r="109" spans="1:20" ht="15.6" customHeight="1" x14ac:dyDescent="0.55000000000000004">
      <c r="A109" s="22"/>
      <c r="B109" s="58" t="s">
        <v>57</v>
      </c>
      <c r="C109" s="58"/>
      <c r="D109" s="58"/>
      <c r="E109" s="2"/>
      <c r="F109" s="2" t="str">
        <f>INDEX(quater_round(F105,K106,P107,Q104),1,1)</f>
        <v>AFF03211</v>
      </c>
      <c r="G109" s="2"/>
      <c r="H109" s="2"/>
      <c r="I109" s="2"/>
      <c r="J109" s="2"/>
      <c r="K109" s="2" t="str">
        <f>INDEX(quater_round(F105,K106,P107,Q104),1,2)</f>
        <v>A2F1C22F</v>
      </c>
      <c r="L109" s="2"/>
      <c r="M109" s="2"/>
      <c r="N109" s="2"/>
      <c r="O109" s="2"/>
      <c r="P109" s="2" t="str">
        <f>INDEX(quater_round(F105,K106,P107,Q104),1,3)</f>
        <v>BF0B1113</v>
      </c>
      <c r="Q109" s="2" t="str">
        <f>INDEX(quater_round(F105,K106,P107,Q104),1,4)</f>
        <v>5AB8595F</v>
      </c>
      <c r="R109" s="2"/>
      <c r="S109" s="2"/>
      <c r="T109" s="2"/>
    </row>
    <row r="110" spans="1:20" ht="15.6" customHeight="1" x14ac:dyDescent="0.55000000000000004">
      <c r="A110" s="22"/>
      <c r="B110" s="58" t="s">
        <v>58</v>
      </c>
      <c r="C110" s="58"/>
      <c r="D110" s="58"/>
      <c r="E110" s="2"/>
      <c r="F110" s="2"/>
      <c r="G110" s="2" t="str">
        <f>INDEX(quater_round(G106,L107,M104,R105),1,1)</f>
        <v>9B04E515</v>
      </c>
      <c r="H110" s="2"/>
      <c r="I110" s="2"/>
      <c r="J110" s="2"/>
      <c r="K110" s="2"/>
      <c r="L110" s="2" t="str">
        <f>INDEX(quater_round(G106,L107,M104,R105),1,2)</f>
        <v>F7C082E8</v>
      </c>
      <c r="M110" s="2" t="str">
        <f>INDEX(quater_round(G106,L107,M104,R105),1,3)</f>
        <v>35483E1C</v>
      </c>
      <c r="N110" s="2"/>
      <c r="O110" s="2"/>
      <c r="P110" s="2"/>
      <c r="Q110" s="2"/>
      <c r="R110" s="2" t="str">
        <f>INDEX(quater_round(G106,L107,M104,R105),1,4)</f>
        <v>BB719AF2</v>
      </c>
      <c r="S110" s="2"/>
      <c r="T110" s="2"/>
    </row>
    <row r="111" spans="1:20" ht="15.6" customHeight="1" x14ac:dyDescent="0.55000000000000004">
      <c r="A111" s="22"/>
      <c r="B111" s="58" t="s">
        <v>59</v>
      </c>
      <c r="C111" s="58"/>
      <c r="D111" s="58"/>
      <c r="E111" s="28"/>
      <c r="F111" s="28"/>
      <c r="G111" s="28"/>
      <c r="H111" s="28" t="str">
        <f>INDEX(quater_round(H107,I104,N105,S106),1,1)</f>
        <v>D3CC1458</v>
      </c>
      <c r="I111" s="28" t="str">
        <f>INDEX(quater_round(H107,I104,N105,S106),1,2)</f>
        <v>028B6E9A</v>
      </c>
      <c r="J111" s="28"/>
      <c r="K111" s="28"/>
      <c r="L111" s="28"/>
      <c r="M111" s="28"/>
      <c r="N111" s="28" t="str">
        <f>INDEX(quater_round(H107,I104,N105,S106),1,3)</f>
        <v>E78BE8FF</v>
      </c>
      <c r="O111" s="28"/>
      <c r="P111" s="28"/>
      <c r="Q111" s="28"/>
      <c r="R111" s="28"/>
      <c r="S111" s="28" t="str">
        <f>INDEX(quater_round(H107,I104,N105,S106),1,4)</f>
        <v>CE6C2969</v>
      </c>
      <c r="T111" s="28"/>
    </row>
    <row r="112" spans="1:20" ht="15.6" customHeight="1" x14ac:dyDescent="0.55000000000000004">
      <c r="A112" s="70"/>
      <c r="B112" s="70"/>
      <c r="C112" s="70"/>
      <c r="D112" s="70"/>
      <c r="E112" s="32" t="str">
        <f>E108</f>
        <v>7420591E</v>
      </c>
      <c r="F112" s="32" t="str">
        <f>F109</f>
        <v>AFF03211</v>
      </c>
      <c r="G112" s="32" t="str">
        <f>G110</f>
        <v>9B04E515</v>
      </c>
      <c r="H112" s="32" t="str">
        <f>H111</f>
        <v>D3CC1458</v>
      </c>
      <c r="I112" s="32" t="str">
        <f>I111</f>
        <v>028B6E9A</v>
      </c>
      <c r="J112" s="32" t="str">
        <f>J108</f>
        <v>E8795A71</v>
      </c>
      <c r="K112" s="32" t="str">
        <f>K109</f>
        <v>A2F1C22F</v>
      </c>
      <c r="L112" s="32" t="str">
        <f>L110</f>
        <v>F7C082E8</v>
      </c>
      <c r="M112" s="32" t="str">
        <f>M110</f>
        <v>35483E1C</v>
      </c>
      <c r="N112" s="32" t="str">
        <f>N111</f>
        <v>E78BE8FF</v>
      </c>
      <c r="O112" s="32" t="str">
        <f>O108</f>
        <v>3F36508C</v>
      </c>
      <c r="P112" s="32" t="str">
        <f>P109</f>
        <v>BF0B1113</v>
      </c>
      <c r="Q112" s="32" t="str">
        <f>Q109</f>
        <v>5AB8595F</v>
      </c>
      <c r="R112" s="32" t="str">
        <f>R110</f>
        <v>BB719AF2</v>
      </c>
      <c r="S112" s="32" t="str">
        <f>S111</f>
        <v>CE6C2969</v>
      </c>
      <c r="T112" s="32" t="str">
        <f>T108</f>
        <v>69F45EDC</v>
      </c>
    </row>
    <row r="113" spans="1:20" ht="15.6" customHeight="1" thickBot="1" x14ac:dyDescent="0.6">
      <c r="A113" s="50"/>
      <c r="B113" s="50"/>
      <c r="C113" s="50"/>
      <c r="D113" s="50"/>
    </row>
    <row r="114" spans="1:20" ht="15.6" customHeight="1" thickBot="1" x14ac:dyDescent="0.6">
      <c r="A114" s="22"/>
      <c r="B114" s="22"/>
      <c r="C114" s="22"/>
      <c r="D114" s="22"/>
      <c r="E114" s="71" t="s">
        <v>49</v>
      </c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3"/>
    </row>
    <row r="115" spans="1:20" ht="15.6" customHeight="1" x14ac:dyDescent="0.55000000000000004">
      <c r="A115" s="22"/>
      <c r="B115" s="22"/>
      <c r="C115" s="22"/>
      <c r="D115" s="22"/>
      <c r="E115" s="14">
        <v>0</v>
      </c>
      <c r="F115" s="15">
        <v>1</v>
      </c>
      <c r="G115" s="15">
        <v>2</v>
      </c>
      <c r="H115" s="15">
        <v>3</v>
      </c>
      <c r="I115" s="15">
        <v>4</v>
      </c>
      <c r="J115" s="15">
        <v>5</v>
      </c>
      <c r="K115" s="15">
        <v>6</v>
      </c>
      <c r="L115" s="15">
        <v>7</v>
      </c>
      <c r="M115" s="15">
        <v>8</v>
      </c>
      <c r="N115" s="15">
        <v>9</v>
      </c>
      <c r="O115" s="15">
        <v>10</v>
      </c>
      <c r="P115" s="15">
        <v>11</v>
      </c>
      <c r="Q115" s="15">
        <v>12</v>
      </c>
      <c r="R115" s="15">
        <v>13</v>
      </c>
      <c r="S115" s="15">
        <v>14</v>
      </c>
      <c r="T115" s="16">
        <v>15</v>
      </c>
    </row>
    <row r="116" spans="1:20" ht="15.6" customHeight="1" thickBot="1" x14ac:dyDescent="0.6">
      <c r="A116" s="22"/>
      <c r="B116" s="22"/>
      <c r="C116" s="22"/>
      <c r="D116" s="22"/>
      <c r="E116" s="29" t="str" cm="1">
        <f t="array" ref="E116:T116">E112:T112</f>
        <v>7420591E</v>
      </c>
      <c r="F116" s="30" t="str">
        <v>AFF03211</v>
      </c>
      <c r="G116" s="30" t="str">
        <v>9B04E515</v>
      </c>
      <c r="H116" s="30" t="str">
        <v>D3CC1458</v>
      </c>
      <c r="I116" s="30" t="str">
        <v>028B6E9A</v>
      </c>
      <c r="J116" s="30" t="str">
        <v>E8795A71</v>
      </c>
      <c r="K116" s="30" t="str">
        <v>A2F1C22F</v>
      </c>
      <c r="L116" s="30" t="str">
        <v>F7C082E8</v>
      </c>
      <c r="M116" s="30" t="str">
        <v>35483E1C</v>
      </c>
      <c r="N116" s="30" t="str">
        <v>E78BE8FF</v>
      </c>
      <c r="O116" s="30" t="str">
        <v>3F36508C</v>
      </c>
      <c r="P116" s="30" t="str">
        <v>BF0B1113</v>
      </c>
      <c r="Q116" s="30" t="str">
        <v>5AB8595F</v>
      </c>
      <c r="R116" s="30" t="str">
        <v>BB719AF2</v>
      </c>
      <c r="S116" s="30" t="str">
        <v>CE6C2969</v>
      </c>
      <c r="T116" s="31" t="str">
        <v>69F45EDC</v>
      </c>
    </row>
    <row r="117" spans="1:20" ht="15.6" customHeight="1" x14ac:dyDescent="0.55000000000000004">
      <c r="A117" s="22"/>
      <c r="B117" s="58" t="s">
        <v>52</v>
      </c>
      <c r="C117" s="58"/>
      <c r="D117" s="58"/>
      <c r="E117" s="2" t="str">
        <f>INDEX(quater_round(E116,I116,M116,Q116),1,1)</f>
        <v>B6F72522</v>
      </c>
      <c r="F117" s="2"/>
      <c r="G117" s="2"/>
      <c r="H117" s="2"/>
      <c r="I117" s="2" t="str">
        <f>INDEX(quater_round(E116,I116,M116,Q116),1,2)</f>
        <v>39E31ED2</v>
      </c>
      <c r="J117" s="2"/>
      <c r="K117" s="2"/>
      <c r="L117" s="2"/>
      <c r="M117" s="2" t="str">
        <f>INDEX(quater_round(E116,I116,M116,Q116),1,3)</f>
        <v>E4389B57</v>
      </c>
      <c r="N117" s="2"/>
      <c r="O117" s="2"/>
      <c r="P117" s="2"/>
      <c r="Q117" s="2" t="str">
        <f>INDEX(quater_round(E116,I116,M116,Q116),1,4)</f>
        <v>10093128</v>
      </c>
      <c r="R117" s="2"/>
      <c r="S117" s="2"/>
      <c r="T117" s="2"/>
    </row>
    <row r="118" spans="1:20" ht="15.6" customHeight="1" x14ac:dyDescent="0.55000000000000004">
      <c r="A118" s="22"/>
      <c r="B118" s="58" t="s">
        <v>53</v>
      </c>
      <c r="C118" s="58"/>
      <c r="D118" s="58"/>
      <c r="E118" s="2"/>
      <c r="F118" s="2" t="str">
        <f>INDEX(quater_round(F116,J116,N116,R116),1,1)</f>
        <v>EDCFEDDA</v>
      </c>
      <c r="G118" s="2"/>
      <c r="H118" s="2"/>
      <c r="I118" s="2"/>
      <c r="J118" s="2" t="str">
        <f>INDEX(quater_round(F116,J116,N116,R116),1,2)</f>
        <v>56572574</v>
      </c>
      <c r="K118" s="2"/>
      <c r="L118" s="2"/>
      <c r="M118" s="2"/>
      <c r="N118" s="2" t="str">
        <f>INDEX(quater_round(F116,J116,N116,R116),1,3)</f>
        <v>BDCACF12</v>
      </c>
      <c r="O118" s="2"/>
      <c r="P118" s="2"/>
      <c r="Q118" s="2"/>
      <c r="R118" s="2" t="str">
        <f>INDEX(quater_round(F116,J116,N116,R116),1,4)</f>
        <v>BFCEC2FB</v>
      </c>
      <c r="S118" s="2"/>
      <c r="T118" s="2"/>
    </row>
    <row r="119" spans="1:20" ht="15.6" customHeight="1" x14ac:dyDescent="0.55000000000000004">
      <c r="A119" s="22"/>
      <c r="B119" s="58" t="s">
        <v>54</v>
      </c>
      <c r="C119" s="58"/>
      <c r="D119" s="58"/>
      <c r="E119" s="2"/>
      <c r="F119" s="2"/>
      <c r="G119" s="2" t="str">
        <f>INDEX(quater_round(G116,K116,O116,S116),1,1)</f>
        <v>96573E3D</v>
      </c>
      <c r="H119" s="2"/>
      <c r="I119" s="2"/>
      <c r="J119" s="2"/>
      <c r="K119" s="2" t="str">
        <f>INDEX(quater_round(G116,K116,O116,S116),1,2)</f>
        <v>28BEE388</v>
      </c>
      <c r="L119" s="2"/>
      <c r="M119" s="2"/>
      <c r="N119" s="2"/>
      <c r="O119" s="2" t="str">
        <f>INDEX(quater_round(G116,K116,O116,S116),1,3)</f>
        <v>4831EB3E</v>
      </c>
      <c r="P119" s="2"/>
      <c r="Q119" s="2"/>
      <c r="R119" s="2"/>
      <c r="S119" s="2" t="str">
        <f>INDEX(quater_round(G116,K116,O116,S116),1,4)</f>
        <v>7ACDA718</v>
      </c>
      <c r="T119" s="2"/>
    </row>
    <row r="120" spans="1:20" ht="15.6" customHeight="1" x14ac:dyDescent="0.55000000000000004">
      <c r="A120" s="22"/>
      <c r="B120" s="58" t="s">
        <v>55</v>
      </c>
      <c r="C120" s="58"/>
      <c r="D120" s="58"/>
      <c r="E120" s="2"/>
      <c r="F120" s="2"/>
      <c r="G120" s="2"/>
      <c r="H120" s="2" t="str">
        <f>INDEX(quater_round(H116,L116,P116,T116),1,1)</f>
        <v>3EA2CF36</v>
      </c>
      <c r="I120" s="2"/>
      <c r="J120" s="2"/>
      <c r="K120" s="2"/>
      <c r="L120" s="2" t="str">
        <f>INDEX(quater_round(H116,L116,P116,T116),1,2)</f>
        <v>019ABA5A</v>
      </c>
      <c r="M120" s="2"/>
      <c r="N120" s="2"/>
      <c r="O120" s="2"/>
      <c r="P120" s="2" t="str">
        <f>INDEX(quater_round(H116,L116,P116,T116),1,3)</f>
        <v>C7150282</v>
      </c>
      <c r="Q120" s="2"/>
      <c r="R120" s="2"/>
      <c r="S120" s="2"/>
      <c r="T120" s="2" t="str">
        <f>INDEX(quater_round(H116,L116,P116,T116),1,4)</f>
        <v>3E6D4EF7</v>
      </c>
    </row>
    <row r="121" spans="1:20" ht="15.6" customHeight="1" x14ac:dyDescent="0.55000000000000004">
      <c r="A121" s="22"/>
      <c r="B121" s="58" t="s">
        <v>56</v>
      </c>
      <c r="C121" s="58"/>
      <c r="D121" s="58"/>
      <c r="E121" s="2" t="str">
        <f>INDEX(quater_round(E117,J118,O119,T120),1,1)</f>
        <v>50FF9C42</v>
      </c>
      <c r="F121" s="2"/>
      <c r="G121" s="2"/>
      <c r="H121" s="2"/>
      <c r="I121" s="2"/>
      <c r="J121" s="2" t="str">
        <f>INDEX(quater_round(E117,J118,O119,T120),1,2)</f>
        <v>79970CD4</v>
      </c>
      <c r="K121" s="2"/>
      <c r="L121" s="2"/>
      <c r="M121" s="2"/>
      <c r="N121" s="2"/>
      <c r="O121" s="2" t="str">
        <f>INDEX(quater_round(E117,J118,O119,T120),1,3)</f>
        <v>EB427FB5</v>
      </c>
      <c r="P121" s="2"/>
      <c r="Q121" s="2"/>
      <c r="R121" s="2"/>
      <c r="S121" s="2"/>
      <c r="T121" s="2" t="str">
        <f>INDEX(quater_round(E117,J118,O119,T120),1,4)</f>
        <v>9EAF6154</v>
      </c>
    </row>
    <row r="122" spans="1:20" ht="15.6" customHeight="1" x14ac:dyDescent="0.55000000000000004">
      <c r="A122" s="22"/>
      <c r="B122" s="58" t="s">
        <v>57</v>
      </c>
      <c r="C122" s="58"/>
      <c r="D122" s="58"/>
      <c r="E122" s="2"/>
      <c r="F122" s="2" t="str">
        <f>INDEX(quater_round(F118,K119,P120,Q117),1,1)</f>
        <v>3536EA60</v>
      </c>
      <c r="G122" s="2"/>
      <c r="H122" s="2"/>
      <c r="I122" s="2"/>
      <c r="J122" s="2"/>
      <c r="K122" s="2" t="str">
        <f>INDEX(quater_round(F118,K119,P120,Q117),1,2)</f>
        <v>71F4101D</v>
      </c>
      <c r="L122" s="2"/>
      <c r="M122" s="2"/>
      <c r="N122" s="2"/>
      <c r="O122" s="2"/>
      <c r="P122" s="2" t="str">
        <f>INDEX(quater_round(F118,K119,P120,Q117),1,3)</f>
        <v>244BF0DE</v>
      </c>
      <c r="Q122" s="2" t="str">
        <f>INDEX(quater_round(F118,K119,P120,Q117),1,4)</f>
        <v>7CECE7D5</v>
      </c>
      <c r="R122" s="2"/>
      <c r="S122" s="2"/>
      <c r="T122" s="2"/>
    </row>
    <row r="123" spans="1:20" ht="15.6" customHeight="1" x14ac:dyDescent="0.55000000000000004">
      <c r="A123" s="22"/>
      <c r="B123" s="58" t="s">
        <v>58</v>
      </c>
      <c r="C123" s="58"/>
      <c r="D123" s="58"/>
      <c r="E123" s="2"/>
      <c r="F123" s="2"/>
      <c r="G123" s="2" t="str">
        <f>INDEX(quater_round(G119,L120,M117,R118),1,1)</f>
        <v>7F8EBA8A</v>
      </c>
      <c r="H123" s="2"/>
      <c r="I123" s="2"/>
      <c r="J123" s="2"/>
      <c r="K123" s="2"/>
      <c r="L123" s="2" t="str">
        <f>INDEX(quater_round(G119,L120,M117,R118),1,2)</f>
        <v>55DC9473</v>
      </c>
      <c r="M123" s="2" t="str">
        <f>INDEX(quater_round(G119,L120,M117,R118),1,3)</f>
        <v>013778DB</v>
      </c>
      <c r="N123" s="2"/>
      <c r="O123" s="2"/>
      <c r="P123" s="2"/>
      <c r="Q123" s="2"/>
      <c r="R123" s="2" t="str">
        <f>INDEX(quater_round(G119,L120,M117,R118),1,4)</f>
        <v>E292B545</v>
      </c>
      <c r="S123" s="2"/>
      <c r="T123" s="2"/>
    </row>
    <row r="124" spans="1:20" ht="15.6" customHeight="1" x14ac:dyDescent="0.55000000000000004">
      <c r="A124" s="22"/>
      <c r="B124" s="58" t="s">
        <v>59</v>
      </c>
      <c r="C124" s="58"/>
      <c r="D124" s="58"/>
      <c r="E124" s="28"/>
      <c r="F124" s="28"/>
      <c r="G124" s="28"/>
      <c r="H124" s="28" t="str">
        <f>INDEX(quater_round(H120,I117,N118,S119),1,1)</f>
        <v>157E71FB</v>
      </c>
      <c r="I124" s="28" t="str">
        <f>INDEX(quater_round(H120,I117,N118,S119),1,2)</f>
        <v>DB03A2F4</v>
      </c>
      <c r="J124" s="28"/>
      <c r="K124" s="28"/>
      <c r="L124" s="28"/>
      <c r="M124" s="28"/>
      <c r="N124" s="28" t="str">
        <f>INDEX(quater_round(H120,I117,N118,S119),1,3)</f>
        <v>754E84B6</v>
      </c>
      <c r="O124" s="28"/>
      <c r="P124" s="28"/>
      <c r="Q124" s="28"/>
      <c r="R124" s="28"/>
      <c r="S124" s="28" t="str">
        <f>INDEX(quater_round(H120,I117,N118,S119),1,4)</f>
        <v>6E73B35C</v>
      </c>
      <c r="T124" s="28"/>
    </row>
    <row r="125" spans="1:20" ht="15.6" customHeight="1" x14ac:dyDescent="0.55000000000000004">
      <c r="A125" s="70"/>
      <c r="B125" s="70"/>
      <c r="C125" s="70"/>
      <c r="D125" s="70"/>
      <c r="E125" s="32" t="str">
        <f>E121</f>
        <v>50FF9C42</v>
      </c>
      <c r="F125" s="32" t="str">
        <f>F122</f>
        <v>3536EA60</v>
      </c>
      <c r="G125" s="32" t="str">
        <f>G123</f>
        <v>7F8EBA8A</v>
      </c>
      <c r="H125" s="32" t="str">
        <f>H124</f>
        <v>157E71FB</v>
      </c>
      <c r="I125" s="32" t="str">
        <f>I124</f>
        <v>DB03A2F4</v>
      </c>
      <c r="J125" s="32" t="str">
        <f>J121</f>
        <v>79970CD4</v>
      </c>
      <c r="K125" s="32" t="str">
        <f>K122</f>
        <v>71F4101D</v>
      </c>
      <c r="L125" s="32" t="str">
        <f>L123</f>
        <v>55DC9473</v>
      </c>
      <c r="M125" s="32" t="str">
        <f>M123</f>
        <v>013778DB</v>
      </c>
      <c r="N125" s="32" t="str">
        <f>N124</f>
        <v>754E84B6</v>
      </c>
      <c r="O125" s="32" t="str">
        <f>O121</f>
        <v>EB427FB5</v>
      </c>
      <c r="P125" s="32" t="str">
        <f>P122</f>
        <v>244BF0DE</v>
      </c>
      <c r="Q125" s="32" t="str">
        <f>Q122</f>
        <v>7CECE7D5</v>
      </c>
      <c r="R125" s="32" t="str">
        <f>R123</f>
        <v>E292B545</v>
      </c>
      <c r="S125" s="32" t="str">
        <f>S124</f>
        <v>6E73B35C</v>
      </c>
      <c r="T125" s="32" t="str">
        <f>T121</f>
        <v>9EAF6154</v>
      </c>
    </row>
    <row r="126" spans="1:20" ht="15.6" customHeight="1" thickBot="1" x14ac:dyDescent="0.6">
      <c r="A126" s="50"/>
      <c r="B126" s="50"/>
      <c r="C126" s="50"/>
      <c r="D126" s="50"/>
    </row>
    <row r="127" spans="1:20" ht="15.6" customHeight="1" thickBot="1" x14ac:dyDescent="0.6">
      <c r="A127" s="22"/>
      <c r="B127" s="22"/>
      <c r="C127" s="22"/>
      <c r="D127" s="22"/>
      <c r="E127" s="71" t="s">
        <v>50</v>
      </c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3"/>
    </row>
    <row r="128" spans="1:20" ht="15.6" customHeight="1" x14ac:dyDescent="0.55000000000000004">
      <c r="A128" s="22"/>
      <c r="B128" s="22"/>
      <c r="C128" s="22"/>
      <c r="D128" s="22"/>
      <c r="E128" s="14">
        <v>0</v>
      </c>
      <c r="F128" s="15">
        <v>1</v>
      </c>
      <c r="G128" s="15">
        <v>2</v>
      </c>
      <c r="H128" s="15">
        <v>3</v>
      </c>
      <c r="I128" s="15">
        <v>4</v>
      </c>
      <c r="J128" s="15">
        <v>5</v>
      </c>
      <c r="K128" s="15">
        <v>6</v>
      </c>
      <c r="L128" s="15">
        <v>7</v>
      </c>
      <c r="M128" s="15">
        <v>8</v>
      </c>
      <c r="N128" s="15">
        <v>9</v>
      </c>
      <c r="O128" s="15">
        <v>10</v>
      </c>
      <c r="P128" s="15">
        <v>11</v>
      </c>
      <c r="Q128" s="15">
        <v>12</v>
      </c>
      <c r="R128" s="15">
        <v>13</v>
      </c>
      <c r="S128" s="15">
        <v>14</v>
      </c>
      <c r="T128" s="16">
        <v>15</v>
      </c>
    </row>
    <row r="129" spans="1:20" ht="15.6" customHeight="1" thickBot="1" x14ac:dyDescent="0.6">
      <c r="A129" s="22"/>
      <c r="B129" s="22"/>
      <c r="C129" s="22"/>
      <c r="D129" s="22"/>
      <c r="E129" s="29" t="str" cm="1">
        <f t="array" ref="E129:T129">E125:T125</f>
        <v>50FF9C42</v>
      </c>
      <c r="F129" s="30" t="str">
        <v>3536EA60</v>
      </c>
      <c r="G129" s="30" t="str">
        <v>7F8EBA8A</v>
      </c>
      <c r="H129" s="30" t="str">
        <v>157E71FB</v>
      </c>
      <c r="I129" s="30" t="str">
        <v>DB03A2F4</v>
      </c>
      <c r="J129" s="30" t="str">
        <v>79970CD4</v>
      </c>
      <c r="K129" s="30" t="str">
        <v>71F4101D</v>
      </c>
      <c r="L129" s="30" t="str">
        <v>55DC9473</v>
      </c>
      <c r="M129" s="30" t="str">
        <v>013778DB</v>
      </c>
      <c r="N129" s="30" t="str">
        <v>754E84B6</v>
      </c>
      <c r="O129" s="30" t="str">
        <v>EB427FB5</v>
      </c>
      <c r="P129" s="30" t="str">
        <v>244BF0DE</v>
      </c>
      <c r="Q129" s="30" t="str">
        <v>7CECE7D5</v>
      </c>
      <c r="R129" s="30" t="str">
        <v>E292B545</v>
      </c>
      <c r="S129" s="30" t="str">
        <v>6E73B35C</v>
      </c>
      <c r="T129" s="31" t="str">
        <v>9EAF6154</v>
      </c>
    </row>
    <row r="130" spans="1:20" ht="15.6" customHeight="1" x14ac:dyDescent="0.55000000000000004">
      <c r="A130" s="22"/>
      <c r="B130" s="58" t="s">
        <v>52</v>
      </c>
      <c r="C130" s="58"/>
      <c r="D130" s="58"/>
      <c r="E130" s="2" t="str">
        <f>INDEX(quater_round(E129,I129,M129,Q129),1,1)</f>
        <v>C2B71F47</v>
      </c>
      <c r="F130" s="2"/>
      <c r="G130" s="2"/>
      <c r="H130" s="2"/>
      <c r="I130" s="2" t="str">
        <f>INDEX(quater_round(E129,I129,M129,Q129),1,2)</f>
        <v>6CC8FADC</v>
      </c>
      <c r="J130" s="2"/>
      <c r="K130" s="2"/>
      <c r="L130" s="2"/>
      <c r="M130" s="2" t="str">
        <f>INDEX(quater_round(E129,I129,M129,Q129),1,3)</f>
        <v>2E6A71E4</v>
      </c>
      <c r="N130" s="2"/>
      <c r="O130" s="2"/>
      <c r="P130" s="2"/>
      <c r="Q130" s="2" t="str">
        <f>INDEX(quater_round(E129,I129,M129,Q129),1,4)</f>
        <v>544FA81A</v>
      </c>
      <c r="R130" s="2"/>
      <c r="S130" s="2"/>
      <c r="T130" s="2"/>
    </row>
    <row r="131" spans="1:20" ht="15.6" customHeight="1" x14ac:dyDescent="0.55000000000000004">
      <c r="A131" s="22"/>
      <c r="B131" s="58" t="s">
        <v>53</v>
      </c>
      <c r="C131" s="58"/>
      <c r="D131" s="58"/>
      <c r="E131" s="2"/>
      <c r="F131" s="2" t="str">
        <f>INDEX(quater_round(F129,J129,N129,R129),1,1)</f>
        <v>3CAA1416</v>
      </c>
      <c r="G131" s="2"/>
      <c r="H131" s="2"/>
      <c r="I131" s="2"/>
      <c r="J131" s="2" t="str">
        <f>INDEX(quater_round(F129,J129,N129,R129),1,2)</f>
        <v>6203388F</v>
      </c>
      <c r="K131" s="2"/>
      <c r="L131" s="2"/>
      <c r="M131" s="2"/>
      <c r="N131" s="2" t="str">
        <f>INDEX(quater_round(F129,J129,N129,R129),1,3)</f>
        <v>93181A93</v>
      </c>
      <c r="O131" s="2"/>
      <c r="P131" s="2"/>
      <c r="Q131" s="2"/>
      <c r="R131" s="2" t="str">
        <f>INDEX(quater_round(F129,J129,N129,R129),1,4)</f>
        <v>DB58497E</v>
      </c>
      <c r="S131" s="2"/>
      <c r="T131" s="2"/>
    </row>
    <row r="132" spans="1:20" ht="15.6" customHeight="1" x14ac:dyDescent="0.55000000000000004">
      <c r="A132" s="22"/>
      <c r="B132" s="58" t="s">
        <v>54</v>
      </c>
      <c r="C132" s="58"/>
      <c r="D132" s="58"/>
      <c r="E132" s="2"/>
      <c r="F132" s="2"/>
      <c r="G132" s="2" t="str">
        <f>INDEX(quater_round(G129,K129,O129,S129),1,1)</f>
        <v>927E7BF3</v>
      </c>
      <c r="H132" s="2"/>
      <c r="I132" s="2"/>
      <c r="J132" s="2"/>
      <c r="K132" s="2" t="str">
        <f>INDEX(quater_round(G129,K129,O129,S129),1,2)</f>
        <v>ECC9EEA5</v>
      </c>
      <c r="L132" s="2"/>
      <c r="M132" s="2"/>
      <c r="N132" s="2"/>
      <c r="O132" s="2" t="str">
        <f>INDEX(quater_round(G129,K129,O129,S129),1,3)</f>
        <v>EB222291</v>
      </c>
      <c r="P132" s="2"/>
      <c r="Q132" s="2"/>
      <c r="R132" s="2"/>
      <c r="S132" s="2" t="str">
        <f>INDEX(quater_round(G129,K129,O129,S129),1,4)</f>
        <v>85E402EB</v>
      </c>
      <c r="T132" s="2"/>
    </row>
    <row r="133" spans="1:20" ht="15.6" customHeight="1" x14ac:dyDescent="0.55000000000000004">
      <c r="A133" s="22"/>
      <c r="B133" s="58" t="s">
        <v>55</v>
      </c>
      <c r="C133" s="58"/>
      <c r="D133" s="58"/>
      <c r="E133" s="2"/>
      <c r="F133" s="2"/>
      <c r="G133" s="2"/>
      <c r="H133" s="2" t="str">
        <f>INDEX(quater_round(H129,L129,P129,T129),1,1)</f>
        <v>12852453</v>
      </c>
      <c r="I133" s="2"/>
      <c r="J133" s="2"/>
      <c r="K133" s="2"/>
      <c r="L133" s="2" t="str">
        <f>INDEX(quater_round(H129,L129,P129,T129),1,2)</f>
        <v>3949D176</v>
      </c>
      <c r="M133" s="2"/>
      <c r="N133" s="2"/>
      <c r="O133" s="2"/>
      <c r="P133" s="2" t="str">
        <f>INDEX(quater_round(H129,L129,P129,T129),1,3)</f>
        <v>4B588E47</v>
      </c>
      <c r="Q133" s="2"/>
      <c r="R133" s="2"/>
      <c r="S133" s="2"/>
      <c r="T133" s="2" t="str">
        <f>INDEX(quater_round(H129,L129,P129,T129),1,4)</f>
        <v>BFD1A775</v>
      </c>
    </row>
    <row r="134" spans="1:20" ht="15.6" customHeight="1" x14ac:dyDescent="0.55000000000000004">
      <c r="A134" s="22"/>
      <c r="B134" s="58" t="s">
        <v>56</v>
      </c>
      <c r="C134" s="58"/>
      <c r="D134" s="58"/>
      <c r="E134" s="2" t="str">
        <f>INDEX(quater_round(E130,J131,O132,T133),1,1)</f>
        <v>8D119372</v>
      </c>
      <c r="F134" s="2"/>
      <c r="G134" s="2"/>
      <c r="H134" s="2"/>
      <c r="I134" s="2"/>
      <c r="J134" s="2" t="str">
        <f>INDEX(quater_round(E130,J131,O132,T133),1,2)</f>
        <v>CD7672F2</v>
      </c>
      <c r="K134" s="2"/>
      <c r="L134" s="2"/>
      <c r="M134" s="2"/>
      <c r="N134" s="2"/>
      <c r="O134" s="2" t="str">
        <f>INDEX(quater_round(E130,J131,O132,T133),1,3)</f>
        <v>8DCDD779</v>
      </c>
      <c r="P134" s="2"/>
      <c r="Q134" s="2"/>
      <c r="R134" s="2"/>
      <c r="S134" s="2"/>
      <c r="T134" s="2" t="str">
        <f>INDEX(quater_round(E130,J131,O132,T133),1,4)</f>
        <v>B208197D</v>
      </c>
    </row>
    <row r="135" spans="1:20" ht="15.6" customHeight="1" x14ac:dyDescent="0.55000000000000004">
      <c r="A135" s="22"/>
      <c r="B135" s="58" t="s">
        <v>57</v>
      </c>
      <c r="C135" s="58"/>
      <c r="D135" s="58"/>
      <c r="E135" s="2"/>
      <c r="F135" s="2" t="str">
        <f>INDEX(quater_round(F131,K132,P133,Q130),1,1)</f>
        <v>67C6744E</v>
      </c>
      <c r="G135" s="2"/>
      <c r="H135" s="2"/>
      <c r="I135" s="2"/>
      <c r="J135" s="2"/>
      <c r="K135" s="2" t="str">
        <f>INDEX(quater_round(F131,K132,P133,Q130),1,2)</f>
        <v>A8F86E31</v>
      </c>
      <c r="L135" s="2"/>
      <c r="M135" s="2"/>
      <c r="N135" s="2"/>
      <c r="O135" s="2"/>
      <c r="P135" s="2" t="str">
        <f>INDEX(quater_round(F131,K132,P133,Q130),1,3)</f>
        <v>5D03814F</v>
      </c>
      <c r="Q135" s="2" t="str">
        <f>INDEX(quater_round(F131,K132,P133,Q130),1,4)</f>
        <v>670975CD</v>
      </c>
      <c r="R135" s="2"/>
      <c r="S135" s="2"/>
      <c r="T135" s="2"/>
    </row>
    <row r="136" spans="1:20" ht="15.6" customHeight="1" x14ac:dyDescent="0.55000000000000004">
      <c r="A136" s="22"/>
      <c r="B136" s="58" t="s">
        <v>58</v>
      </c>
      <c r="C136" s="58"/>
      <c r="D136" s="58"/>
      <c r="E136" s="2"/>
      <c r="F136" s="2"/>
      <c r="G136" s="2" t="str">
        <f>INDEX(quater_round(G132,L133,M130,R131),1,1)</f>
        <v>50F86E25</v>
      </c>
      <c r="H136" s="2"/>
      <c r="I136" s="2"/>
      <c r="J136" s="2"/>
      <c r="K136" s="2"/>
      <c r="L136" s="2" t="str">
        <f>INDEX(quater_round(G132,L133,M130,R131),1,2)</f>
        <v>980BBA53</v>
      </c>
      <c r="M136" s="2" t="str">
        <f>INDEX(quater_round(G132,L133,M130,R131),1,3)</f>
        <v>220037C8</v>
      </c>
      <c r="N136" s="2"/>
      <c r="O136" s="2"/>
      <c r="P136" s="2"/>
      <c r="Q136" s="2"/>
      <c r="R136" s="2" t="str">
        <f>INDEX(quater_round(G132,L133,M130,R131),1,4)</f>
        <v>EF7EB554</v>
      </c>
      <c r="S136" s="2"/>
      <c r="T136" s="2"/>
    </row>
    <row r="137" spans="1:20" ht="15.6" customHeight="1" x14ac:dyDescent="0.55000000000000004">
      <c r="A137" s="22"/>
      <c r="B137" s="58" t="s">
        <v>59</v>
      </c>
      <c r="C137" s="58"/>
      <c r="D137" s="58"/>
      <c r="E137" s="28"/>
      <c r="F137" s="28"/>
      <c r="G137" s="28"/>
      <c r="H137" s="28" t="str">
        <f>INDEX(quater_round(H133,I130,N131,S132),1,1)</f>
        <v>DE4C3CF0</v>
      </c>
      <c r="I137" s="28" t="str">
        <f>INDEX(quater_round(H133,I130,N131,S132),1,2)</f>
        <v>AEB6E0B3</v>
      </c>
      <c r="J137" s="28"/>
      <c r="K137" s="28"/>
      <c r="L137" s="28"/>
      <c r="M137" s="28"/>
      <c r="N137" s="28" t="str">
        <f>INDEX(quater_round(H133,I130,N131,S132),1,3)</f>
        <v>39A37000</v>
      </c>
      <c r="O137" s="28"/>
      <c r="P137" s="28"/>
      <c r="Q137" s="28"/>
      <c r="R137" s="28"/>
      <c r="S137" s="28" t="str">
        <f>INDEX(quater_round(H133,I130,N131,S132),1,4)</f>
        <v>88C65AC3</v>
      </c>
      <c r="T137" s="28"/>
    </row>
    <row r="138" spans="1:20" ht="15.6" customHeight="1" x14ac:dyDescent="0.55000000000000004">
      <c r="A138" s="70"/>
      <c r="B138" s="70"/>
      <c r="C138" s="70"/>
      <c r="D138" s="70"/>
      <c r="E138" s="32" t="str">
        <f>E134</f>
        <v>8D119372</v>
      </c>
      <c r="F138" s="32" t="str">
        <f>F135</f>
        <v>67C6744E</v>
      </c>
      <c r="G138" s="32" t="str">
        <f>G136</f>
        <v>50F86E25</v>
      </c>
      <c r="H138" s="32" t="str">
        <f>H137</f>
        <v>DE4C3CF0</v>
      </c>
      <c r="I138" s="32" t="str">
        <f>I137</f>
        <v>AEB6E0B3</v>
      </c>
      <c r="J138" s="32" t="str">
        <f>J134</f>
        <v>CD7672F2</v>
      </c>
      <c r="K138" s="32" t="str">
        <f>K135</f>
        <v>A8F86E31</v>
      </c>
      <c r="L138" s="32" t="str">
        <f>L136</f>
        <v>980BBA53</v>
      </c>
      <c r="M138" s="32" t="str">
        <f>M136</f>
        <v>220037C8</v>
      </c>
      <c r="N138" s="32" t="str">
        <f>N137</f>
        <v>39A37000</v>
      </c>
      <c r="O138" s="32" t="str">
        <f>O134</f>
        <v>8DCDD779</v>
      </c>
      <c r="P138" s="32" t="str">
        <f>P135</f>
        <v>5D03814F</v>
      </c>
      <c r="Q138" s="32" t="str">
        <f>Q135</f>
        <v>670975CD</v>
      </c>
      <c r="R138" s="32" t="str">
        <f>R136</f>
        <v>EF7EB554</v>
      </c>
      <c r="S138" s="32" t="str">
        <f>S137</f>
        <v>88C65AC3</v>
      </c>
      <c r="T138" s="32" t="str">
        <f>T134</f>
        <v>B208197D</v>
      </c>
    </row>
    <row r="139" spans="1:20" ht="15.6" customHeight="1" thickBot="1" x14ac:dyDescent="0.6"/>
    <row r="140" spans="1:20" ht="15.6" customHeight="1" thickBot="1" x14ac:dyDescent="0.6">
      <c r="A140" s="6"/>
      <c r="B140" s="6"/>
      <c r="C140" s="6"/>
      <c r="D140" s="6"/>
      <c r="E140" s="71" t="s">
        <v>51</v>
      </c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3"/>
    </row>
    <row r="141" spans="1:20" ht="15.6" customHeight="1" x14ac:dyDescent="0.55000000000000004">
      <c r="A141" s="6"/>
      <c r="B141" s="6"/>
      <c r="C141" s="6"/>
      <c r="D141" s="6"/>
      <c r="E141" s="14">
        <v>0</v>
      </c>
      <c r="F141" s="15">
        <v>1</v>
      </c>
      <c r="G141" s="15">
        <v>2</v>
      </c>
      <c r="H141" s="15">
        <v>3</v>
      </c>
      <c r="I141" s="15">
        <v>4</v>
      </c>
      <c r="J141" s="15">
        <v>5</v>
      </c>
      <c r="K141" s="15">
        <v>6</v>
      </c>
      <c r="L141" s="15">
        <v>7</v>
      </c>
      <c r="M141" s="15">
        <v>8</v>
      </c>
      <c r="N141" s="15">
        <v>9</v>
      </c>
      <c r="O141" s="15">
        <v>10</v>
      </c>
      <c r="P141" s="15">
        <v>11</v>
      </c>
      <c r="Q141" s="15">
        <v>12</v>
      </c>
      <c r="R141" s="15">
        <v>13</v>
      </c>
      <c r="S141" s="15">
        <v>14</v>
      </c>
      <c r="T141" s="16">
        <v>15</v>
      </c>
    </row>
    <row r="142" spans="1:20" ht="15.6" customHeight="1" thickBot="1" x14ac:dyDescent="0.6">
      <c r="A142" s="6"/>
      <c r="B142" s="6"/>
      <c r="C142" s="6"/>
      <c r="D142" s="6"/>
      <c r="E142" s="29" t="str" cm="1">
        <f t="array" ref="E142:T142">E138:T138</f>
        <v>8D119372</v>
      </c>
      <c r="F142" s="30" t="str">
        <v>67C6744E</v>
      </c>
      <c r="G142" s="30" t="str">
        <v>50F86E25</v>
      </c>
      <c r="H142" s="30" t="str">
        <v>DE4C3CF0</v>
      </c>
      <c r="I142" s="30" t="str">
        <v>AEB6E0B3</v>
      </c>
      <c r="J142" s="30" t="str">
        <v>CD7672F2</v>
      </c>
      <c r="K142" s="30" t="str">
        <v>A8F86E31</v>
      </c>
      <c r="L142" s="30" t="str">
        <v>980BBA53</v>
      </c>
      <c r="M142" s="30" t="str">
        <v>220037C8</v>
      </c>
      <c r="N142" s="30" t="str">
        <v>39A37000</v>
      </c>
      <c r="O142" s="30" t="str">
        <v>8DCDD779</v>
      </c>
      <c r="P142" s="30" t="str">
        <v>5D03814F</v>
      </c>
      <c r="Q142" s="30" t="str">
        <v>670975CD</v>
      </c>
      <c r="R142" s="30" t="str">
        <v>EF7EB554</v>
      </c>
      <c r="S142" s="30" t="str">
        <v>88C65AC3</v>
      </c>
      <c r="T142" s="31" t="str">
        <v>B208197D</v>
      </c>
    </row>
    <row r="143" spans="1:20" ht="15.6" customHeight="1" x14ac:dyDescent="0.55000000000000004">
      <c r="A143" s="6"/>
      <c r="B143" s="58" t="s">
        <v>52</v>
      </c>
      <c r="C143" s="58"/>
      <c r="D143" s="58"/>
      <c r="E143" s="2" t="str">
        <f>INDEX(quater_round(E142,I142,M142,Q142),1,1)</f>
        <v>230C1CFA</v>
      </c>
      <c r="F143" s="2"/>
      <c r="G143" s="2"/>
      <c r="H143" s="2"/>
      <c r="I143" s="2" t="str">
        <f>INDEX(quater_round(E142,I142,M142,Q142),1,2)</f>
        <v>B5B3BF77</v>
      </c>
      <c r="J143" s="2"/>
      <c r="K143" s="2"/>
      <c r="L143" s="2"/>
      <c r="M143" s="2" t="str">
        <f>INDEX(quater_round(E142,I142,M142,Q142),1,3)</f>
        <v>0828CFAB</v>
      </c>
      <c r="N143" s="2"/>
      <c r="O143" s="2"/>
      <c r="P143" s="2"/>
      <c r="Q143" s="2" t="str">
        <f>INDEX(quater_round(E142,I142,M142,Q142),1,4)</f>
        <v>E4403B22</v>
      </c>
      <c r="R143" s="2"/>
      <c r="S143" s="2"/>
      <c r="T143" s="2"/>
    </row>
    <row r="144" spans="1:20" ht="15.6" customHeight="1" x14ac:dyDescent="0.55000000000000004">
      <c r="A144" s="6"/>
      <c r="B144" s="58" t="s">
        <v>53</v>
      </c>
      <c r="C144" s="58"/>
      <c r="D144" s="58"/>
      <c r="E144" s="2"/>
      <c r="F144" s="2" t="str">
        <f>INDEX(quater_round(F142,J142,N142,R142),1,1)</f>
        <v>18C7EBAC</v>
      </c>
      <c r="G144" s="2"/>
      <c r="H144" s="2"/>
      <c r="I144" s="2"/>
      <c r="J144" s="2" t="str">
        <f>INDEX(quater_round(F142,J142,N142,R142),1,2)</f>
        <v>B09E705E</v>
      </c>
      <c r="K144" s="2"/>
      <c r="L144" s="2"/>
      <c r="M144" s="2"/>
      <c r="N144" s="2" t="str">
        <f>INDEX(quater_round(F142,J142,N142,R142),1,3)</f>
        <v>5EEA388C</v>
      </c>
      <c r="O144" s="2"/>
      <c r="P144" s="2"/>
      <c r="Q144" s="2"/>
      <c r="R144" s="2" t="str">
        <f>INDEX(quater_round(F142,J142,N142,R142),1,4)</f>
        <v>D331EE4A</v>
      </c>
      <c r="S144" s="2"/>
      <c r="T144" s="2"/>
    </row>
    <row r="145" spans="1:20" ht="15.6" customHeight="1" x14ac:dyDescent="0.55000000000000004">
      <c r="A145" s="6"/>
      <c r="B145" s="58" t="s">
        <v>54</v>
      </c>
      <c r="C145" s="58"/>
      <c r="D145" s="58"/>
      <c r="E145" s="2"/>
      <c r="F145" s="2"/>
      <c r="G145" s="2" t="str">
        <f>INDEX(quater_round(G142,K142,O142,S142),1,1)</f>
        <v>AC5AC81F</v>
      </c>
      <c r="H145" s="2"/>
      <c r="I145" s="2"/>
      <c r="J145" s="2"/>
      <c r="K145" s="2" t="str">
        <f>INDEX(quater_round(G142,K142,O142,S142),1,2)</f>
        <v>3ACD082B</v>
      </c>
      <c r="L145" s="2"/>
      <c r="M145" s="2"/>
      <c r="N145" s="2"/>
      <c r="O145" s="2" t="str">
        <f>INDEX(quater_round(G142,K142,O142,S142),1,3)</f>
        <v>E41C71D9</v>
      </c>
      <c r="P145" s="2"/>
      <c r="Q145" s="2"/>
      <c r="R145" s="2"/>
      <c r="S145" s="2" t="str">
        <f>INDEX(quater_round(G142,K142,O142,S142),1,4)</f>
        <v>CFB9292A</v>
      </c>
      <c r="T145" s="2"/>
    </row>
    <row r="146" spans="1:20" ht="15.6" customHeight="1" x14ac:dyDescent="0.55000000000000004">
      <c r="A146" s="6"/>
      <c r="B146" s="58" t="s">
        <v>55</v>
      </c>
      <c r="C146" s="58"/>
      <c r="D146" s="58"/>
      <c r="E146" s="2"/>
      <c r="F146" s="2"/>
      <c r="G146" s="2"/>
      <c r="H146" s="2" t="str">
        <f>INDEX(quater_round(H142,L142,P142,T142),1,1)</f>
        <v>1657D477</v>
      </c>
      <c r="I146" s="2"/>
      <c r="J146" s="2"/>
      <c r="K146" s="2"/>
      <c r="L146" s="2" t="str">
        <f>INDEX(quater_round(H142,L142,P142,T142),1,2)</f>
        <v>D6D9C915</v>
      </c>
      <c r="M146" s="2"/>
      <c r="N146" s="2"/>
      <c r="O146" s="2"/>
      <c r="P146" s="2" t="str">
        <f>INDEX(quater_round(H142,L142,P142,T142),1,3)</f>
        <v>B4526EA6</v>
      </c>
      <c r="Q146" s="2"/>
      <c r="R146" s="2"/>
      <c r="S146" s="2"/>
      <c r="T146" s="2" t="str">
        <f>INDEX(quater_round(H142,L142,P142,T142),1,4)</f>
        <v>691028F8</v>
      </c>
    </row>
    <row r="147" spans="1:20" ht="15.6" customHeight="1" x14ac:dyDescent="0.55000000000000004">
      <c r="A147" s="6"/>
      <c r="B147" s="58" t="s">
        <v>56</v>
      </c>
      <c r="C147" s="58"/>
      <c r="D147" s="58"/>
      <c r="E147" s="2" t="str">
        <f>INDEX(quater_round(E143,J144,O145,T146),1,1)</f>
        <v>097760EA</v>
      </c>
      <c r="F147" s="2"/>
      <c r="G147" s="2"/>
      <c r="H147" s="2"/>
      <c r="I147" s="2"/>
      <c r="J147" s="2" t="str">
        <f>INDEX(quater_round(E143,J144,O145,T146),1,2)</f>
        <v>2DD756AA</v>
      </c>
      <c r="K147" s="2"/>
      <c r="L147" s="2"/>
      <c r="M147" s="2"/>
      <c r="N147" s="2"/>
      <c r="O147" s="2" t="str">
        <f>INDEX(quater_round(E143,J144,O145,T146),1,3)</f>
        <v>61977D3F</v>
      </c>
      <c r="P147" s="2"/>
      <c r="Q147" s="2"/>
      <c r="R147" s="2"/>
      <c r="S147" s="2"/>
      <c r="T147" s="2" t="str">
        <f>INDEX(quater_round(E143,J144,O145,T146),1,4)</f>
        <v>D7DA50AC</v>
      </c>
    </row>
    <row r="148" spans="1:20" ht="15.6" customHeight="1" x14ac:dyDescent="0.55000000000000004">
      <c r="A148" s="6"/>
      <c r="B148" s="58" t="s">
        <v>57</v>
      </c>
      <c r="C148" s="58"/>
      <c r="D148" s="58"/>
      <c r="E148" s="2"/>
      <c r="F148" s="2" t="str">
        <f>INDEX(quater_round(F144,K145,P146,Q143),1,1)</f>
        <v>A67A084F</v>
      </c>
      <c r="G148" s="2"/>
      <c r="H148" s="2"/>
      <c r="I148" s="2"/>
      <c r="J148" s="2"/>
      <c r="K148" s="2" t="str">
        <f>INDEX(quater_round(F144,K145,P146,Q143),1,2)</f>
        <v>F16AC82F</v>
      </c>
      <c r="L148" s="2"/>
      <c r="M148" s="2"/>
      <c r="N148" s="2"/>
      <c r="O148" s="2"/>
      <c r="P148" s="2" t="str">
        <f>INDEX(quater_round(F144,K145,P146,Q143),1,3)</f>
        <v>0D07C1E8</v>
      </c>
      <c r="Q148" s="2" t="str">
        <f>INDEX(quater_round(F144,K145,P146,Q143),1,4)</f>
        <v>8FBF9B6E</v>
      </c>
      <c r="R148" s="2"/>
      <c r="S148" s="2"/>
      <c r="T148" s="2"/>
    </row>
    <row r="149" spans="1:20" ht="15.6" customHeight="1" x14ac:dyDescent="0.55000000000000004">
      <c r="A149" s="6"/>
      <c r="B149" s="58" t="s">
        <v>58</v>
      </c>
      <c r="C149" s="58"/>
      <c r="D149" s="58"/>
      <c r="E149" s="2"/>
      <c r="F149" s="2"/>
      <c r="G149" s="2" t="str">
        <f>INDEX(quater_round(G145,L146,M143,R144),1,1)</f>
        <v>709EE64B</v>
      </c>
      <c r="H149" s="2"/>
      <c r="I149" s="2"/>
      <c r="J149" s="2"/>
      <c r="K149" s="2"/>
      <c r="L149" s="2" t="str">
        <f>INDEX(quater_round(G145,L146,M143,R144),1,2)</f>
        <v>9B9C5442</v>
      </c>
      <c r="M149" s="2" t="str">
        <f>INDEX(quater_round(G145,L146,M143,R144),1,3)</f>
        <v>685D6DBF</v>
      </c>
      <c r="N149" s="2"/>
      <c r="O149" s="2"/>
      <c r="P149" s="2"/>
      <c r="Q149" s="2"/>
      <c r="R149" s="2" t="str">
        <f>INDEX(quater_round(G145,L146,M143,R144),1,4)</f>
        <v>E0B64E0F</v>
      </c>
      <c r="S149" s="2"/>
      <c r="T149" s="2"/>
    </row>
    <row r="150" spans="1:20" ht="15.6" customHeight="1" x14ac:dyDescent="0.55000000000000004">
      <c r="A150" s="6"/>
      <c r="B150" s="58" t="s">
        <v>59</v>
      </c>
      <c r="C150" s="58"/>
      <c r="D150" s="58"/>
      <c r="E150" s="28"/>
      <c r="F150" s="28"/>
      <c r="G150" s="28"/>
      <c r="H150" s="28" t="str">
        <f>INDEX(quater_round(H146,I143,N144,S145),1,1)</f>
        <v>A4402EAF</v>
      </c>
      <c r="I150" s="28" t="str">
        <f>INDEX(quater_round(H146,I143,N144,S145),1,2)</f>
        <v>F7E1CEA2</v>
      </c>
      <c r="J150" s="28"/>
      <c r="K150" s="28"/>
      <c r="L150" s="28"/>
      <c r="M150" s="28"/>
      <c r="N150" s="28" t="str">
        <f>INDEX(quater_round(H146,I143,N144,S145),1,3)</f>
        <v>9DDB595C</v>
      </c>
      <c r="O150" s="28"/>
      <c r="P150" s="28"/>
      <c r="Q150" s="28"/>
      <c r="R150" s="28"/>
      <c r="S150" s="28" t="str">
        <f>INDEX(quater_round(H146,I143,N144,S145),1,4)</f>
        <v>842D1D1E</v>
      </c>
      <c r="T150" s="28"/>
    </row>
    <row r="151" spans="1:20" ht="15.6" customHeight="1" x14ac:dyDescent="0.55000000000000004">
      <c r="A151" s="70"/>
      <c r="B151" s="70"/>
      <c r="C151" s="70"/>
      <c r="D151" s="70"/>
      <c r="E151" s="32" t="str">
        <f>E147</f>
        <v>097760EA</v>
      </c>
      <c r="F151" s="32" t="str">
        <f>F148</f>
        <v>A67A084F</v>
      </c>
      <c r="G151" s="32" t="str">
        <f>G149</f>
        <v>709EE64B</v>
      </c>
      <c r="H151" s="32" t="str">
        <f>H150</f>
        <v>A4402EAF</v>
      </c>
      <c r="I151" s="32" t="str">
        <f>I150</f>
        <v>F7E1CEA2</v>
      </c>
      <c r="J151" s="32" t="str">
        <f>J147</f>
        <v>2DD756AA</v>
      </c>
      <c r="K151" s="32" t="str">
        <f>K148</f>
        <v>F16AC82F</v>
      </c>
      <c r="L151" s="32" t="str">
        <f>L149</f>
        <v>9B9C5442</v>
      </c>
      <c r="M151" s="32" t="str">
        <f>M149</f>
        <v>685D6DBF</v>
      </c>
      <c r="N151" s="32" t="str">
        <f>N150</f>
        <v>9DDB595C</v>
      </c>
      <c r="O151" s="32" t="str">
        <f>O147</f>
        <v>61977D3F</v>
      </c>
      <c r="P151" s="32" t="str">
        <f>P148</f>
        <v>0D07C1E8</v>
      </c>
      <c r="Q151" s="32" t="str">
        <f>Q148</f>
        <v>8FBF9B6E</v>
      </c>
      <c r="R151" s="32" t="str">
        <f>R149</f>
        <v>E0B64E0F</v>
      </c>
      <c r="S151" s="32" t="str">
        <f>S150</f>
        <v>842D1D1E</v>
      </c>
      <c r="T151" s="32" t="str">
        <f>T147</f>
        <v>D7DA50AC</v>
      </c>
    </row>
    <row r="152" spans="1:20" ht="15.6" customHeight="1" x14ac:dyDescent="0.55000000000000004">
      <c r="A152" s="27"/>
      <c r="B152" s="27"/>
      <c r="C152" s="27"/>
      <c r="D152" s="27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6" customHeight="1" x14ac:dyDescent="0.55000000000000004">
      <c r="A153" s="27"/>
      <c r="B153" s="27"/>
      <c r="C153" s="27"/>
      <c r="D153" s="27"/>
      <c r="E153" s="2"/>
      <c r="F153" s="2"/>
      <c r="G153" s="2"/>
      <c r="H153" s="2"/>
      <c r="I153" s="2"/>
      <c r="J153" s="64" t="s">
        <v>38</v>
      </c>
      <c r="K153" s="64"/>
      <c r="L153" s="64"/>
      <c r="M153" s="64"/>
      <c r="N153" s="64"/>
      <c r="O153" s="64"/>
      <c r="P153" s="2"/>
      <c r="Q153" s="2"/>
      <c r="R153" s="2"/>
      <c r="S153" s="2"/>
      <c r="T153" s="2"/>
    </row>
    <row r="154" spans="1:20" ht="15.6" customHeight="1" x14ac:dyDescent="0.55000000000000004">
      <c r="A154" s="27"/>
      <c r="B154" s="27"/>
      <c r="C154" s="27"/>
      <c r="D154" s="27"/>
      <c r="E154" s="2"/>
      <c r="F154" s="2"/>
      <c r="G154" s="2"/>
      <c r="H154" s="2"/>
      <c r="I154" s="2"/>
      <c r="J154" s="64"/>
      <c r="K154" s="64"/>
      <c r="L154" s="64"/>
      <c r="M154" s="64"/>
      <c r="N154" s="64"/>
      <c r="O154" s="64"/>
      <c r="P154" s="2"/>
      <c r="Q154" s="2"/>
      <c r="R154" s="2"/>
      <c r="S154" s="2"/>
      <c r="T154" s="2"/>
    </row>
    <row r="155" spans="1:20" ht="15.6" customHeight="1" thickBot="1" x14ac:dyDescent="0.6"/>
    <row r="156" spans="1:20" ht="15.6" customHeight="1" x14ac:dyDescent="0.55000000000000004">
      <c r="C156" s="3"/>
      <c r="D156" s="69" t="s">
        <v>40</v>
      </c>
      <c r="E156" s="65" t="s">
        <v>39</v>
      </c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7"/>
    </row>
    <row r="157" spans="1:20" ht="15.6" customHeight="1" thickBot="1" x14ac:dyDescent="0.6">
      <c r="C157" s="3"/>
      <c r="D157" s="69"/>
      <c r="E157" s="23" t="str" cm="1">
        <f t="array" ref="E157:T157">E25:T25</f>
        <v>61707865</v>
      </c>
      <c r="F157" s="24" t="str">
        <v>3320646E</v>
      </c>
      <c r="G157" s="24" t="str">
        <v>79622D32</v>
      </c>
      <c r="H157" s="24" t="str">
        <v>6B206574</v>
      </c>
      <c r="I157" s="24" t="str">
        <v>34333231</v>
      </c>
      <c r="J157" s="24" t="str">
        <v>38373635</v>
      </c>
      <c r="K157" s="24" t="str">
        <v>34333231</v>
      </c>
      <c r="L157" s="24" t="str">
        <v>38373635</v>
      </c>
      <c r="M157" s="24" t="str">
        <v>34333231</v>
      </c>
      <c r="N157" s="24" t="str">
        <v>38373635</v>
      </c>
      <c r="O157" s="24" t="str">
        <v>34333231</v>
      </c>
      <c r="P157" s="24" t="str">
        <v>38373635</v>
      </c>
      <c r="Q157" s="24" t="str">
        <v>00000000</v>
      </c>
      <c r="R157" s="24" t="str">
        <v>00000000</v>
      </c>
      <c r="S157" s="24" t="str">
        <v>00000000</v>
      </c>
      <c r="T157" s="25" t="str">
        <v>00000000</v>
      </c>
    </row>
    <row r="158" spans="1:20" ht="15.6" customHeight="1" thickBot="1" x14ac:dyDescent="0.6">
      <c r="C158" s="3"/>
      <c r="D158" s="69"/>
      <c r="E158" s="68" t="s">
        <v>21</v>
      </c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</row>
    <row r="159" spans="1:20" ht="15.6" customHeight="1" thickBot="1" x14ac:dyDescent="0.6">
      <c r="C159" s="3"/>
      <c r="D159" s="69"/>
      <c r="E159" s="33" t="str" cm="1">
        <f t="array" ref="E159:T159">E151:T151</f>
        <v>097760EA</v>
      </c>
      <c r="F159" s="34" t="str">
        <v>A67A084F</v>
      </c>
      <c r="G159" s="34" t="str">
        <v>709EE64B</v>
      </c>
      <c r="H159" s="34" t="str">
        <v>A4402EAF</v>
      </c>
      <c r="I159" s="34" t="str">
        <v>F7E1CEA2</v>
      </c>
      <c r="J159" s="34" t="str">
        <v>2DD756AA</v>
      </c>
      <c r="K159" s="34" t="str">
        <v>F16AC82F</v>
      </c>
      <c r="L159" s="34" t="str">
        <v>9B9C5442</v>
      </c>
      <c r="M159" s="34" t="str">
        <v>685D6DBF</v>
      </c>
      <c r="N159" s="34" t="str">
        <v>9DDB595C</v>
      </c>
      <c r="O159" s="34" t="str">
        <v>61977D3F</v>
      </c>
      <c r="P159" s="34" t="str">
        <v>0D07C1E8</v>
      </c>
      <c r="Q159" s="34" t="str">
        <v>8FBF9B6E</v>
      </c>
      <c r="R159" s="34" t="str">
        <v>E0B64E0F</v>
      </c>
      <c r="S159" s="34" t="str">
        <v>842D1D1E</v>
      </c>
      <c r="T159" s="35" t="str">
        <v>D7DA50AC</v>
      </c>
    </row>
    <row r="160" spans="1:20" ht="15.6" customHeight="1" x14ac:dyDescent="0.55000000000000004">
      <c r="C160" s="3"/>
      <c r="D160" s="69"/>
      <c r="E160" t="str" cm="1">
        <f t="array" ref="E160">word_add(E159,E157)</f>
        <v>6AE7D94F</v>
      </c>
      <c r="F160" t="str" cm="1">
        <f t="array" ref="F160">word_add(F159,F157)</f>
        <v>D99A6CBD</v>
      </c>
      <c r="G160" t="str" cm="1">
        <f t="array" ref="G160">word_add(G159,G157)</f>
        <v>EA01137D</v>
      </c>
      <c r="H160" t="str" cm="1">
        <f t="array" ref="H160">word_add(H159,H157)</f>
        <v>0F609423</v>
      </c>
      <c r="I160" t="str" cm="1">
        <f t="array" ref="I160">word_add(I159,I157)</f>
        <v>2C1500D3</v>
      </c>
      <c r="J160" t="str" cm="1">
        <f t="array" ref="J160">word_add(J159,J157)</f>
        <v>660E8CDF</v>
      </c>
      <c r="K160" t="str" cm="1">
        <f t="array" ref="K160">word_add(K159,K157)</f>
        <v>259DFA60</v>
      </c>
      <c r="L160" t="str" cm="1">
        <f t="array" ref="L160">word_add(L159,L157)</f>
        <v>D3D38A77</v>
      </c>
      <c r="M160" t="str" cm="1">
        <f t="array" ref="M160">word_add(M159,M157)</f>
        <v>9C909FF0</v>
      </c>
      <c r="N160" t="str" cm="1">
        <f t="array" ref="N160">word_add(N159,N157)</f>
        <v>D6128F91</v>
      </c>
      <c r="O160" t="str" cm="1">
        <f t="array" ref="O160">word_add(O159,O157)</f>
        <v>95CAAF70</v>
      </c>
      <c r="P160" t="str" cm="1">
        <f t="array" ref="P160">word_add(P159,P157)</f>
        <v>453EF81D</v>
      </c>
      <c r="Q160" t="str" cm="1">
        <f t="array" ref="Q160">word_add(Q159,Q157)</f>
        <v>8FBF9B6E</v>
      </c>
      <c r="R160" t="str" cm="1">
        <f t="array" ref="R160">word_add(R159,R157)</f>
        <v>E0B64E0F</v>
      </c>
      <c r="S160" t="str" cm="1">
        <f t="array" ref="S160">word_add(S159,S157)</f>
        <v>842D1D1E</v>
      </c>
      <c r="T160" t="str" cm="1">
        <f t="array" ref="T160">word_add(T159,T157)</f>
        <v>D7DA50AC</v>
      </c>
    </row>
    <row r="161" spans="3:20" ht="15.6" customHeight="1" x14ac:dyDescent="0.55000000000000004">
      <c r="C161" s="3"/>
      <c r="D161" s="3"/>
    </row>
    <row r="162" spans="3:20" ht="15.6" customHeight="1" x14ac:dyDescent="0.55000000000000004">
      <c r="C162" s="63" t="s">
        <v>28</v>
      </c>
      <c r="D162" s="63"/>
      <c r="E162" t="str" cm="1">
        <f t="array" ref="E162">littleEndian(E160)</f>
        <v>4FD9E76A</v>
      </c>
      <c r="F162" t="str" cm="1">
        <f t="array" ref="F162">littleEndian(F160)</f>
        <v>BD6C9AD9</v>
      </c>
      <c r="G162" t="str" cm="1">
        <f t="array" ref="G162">littleEndian(G160)</f>
        <v>7D1301EA</v>
      </c>
      <c r="H162" t="str" cm="1">
        <f t="array" ref="H162">littleEndian(H160)</f>
        <v>2394600F</v>
      </c>
      <c r="I162" t="str" cm="1">
        <f t="array" ref="I162">littleEndian(I160)</f>
        <v>D300152C</v>
      </c>
      <c r="J162" t="str" cm="1">
        <f t="array" ref="J162">littleEndian(J160)</f>
        <v>DF8C0E66</v>
      </c>
      <c r="K162" t="str" cm="1">
        <f t="array" ref="K162">littleEndian(K160)</f>
        <v>60FA9D25</v>
      </c>
      <c r="L162" t="str" cm="1">
        <f t="array" ref="L162">littleEndian(L160)</f>
        <v>778AD3D3</v>
      </c>
      <c r="M162" t="str" cm="1">
        <f t="array" ref="M162">littleEndian(M160)</f>
        <v>F09F909C</v>
      </c>
      <c r="N162" t="str" cm="1">
        <f t="array" ref="N162">littleEndian(N160)</f>
        <v>918F12D6</v>
      </c>
      <c r="O162" t="str" cm="1">
        <f t="array" ref="O162">littleEndian(O160)</f>
        <v>70AFCA95</v>
      </c>
      <c r="P162" t="str" cm="1">
        <f t="array" ref="P162">littleEndian(P160)</f>
        <v>1DF83E45</v>
      </c>
      <c r="Q162" t="str" cm="1">
        <f t="array" ref="Q162">littleEndian(Q160)</f>
        <v>6E9BBF8F</v>
      </c>
      <c r="R162" t="str" cm="1">
        <f t="array" ref="R162">littleEndian(R160)</f>
        <v>0F4EB6E0</v>
      </c>
      <c r="S162" t="str" cm="1">
        <f t="array" ref="S162">littleEndian(S160)</f>
        <v>1E1D2D84</v>
      </c>
      <c r="T162" t="str" cm="1">
        <f t="array" ref="T162">littleEndian(T160)</f>
        <v>AC50DAD7</v>
      </c>
    </row>
    <row r="163" spans="3:20" ht="15.6" customHeight="1" x14ac:dyDescent="0.55000000000000004">
      <c r="C163" s="3"/>
      <c r="D163" s="3"/>
    </row>
    <row r="164" spans="3:20" ht="15.6" customHeight="1" x14ac:dyDescent="0.55000000000000004">
      <c r="C164" s="63" t="s">
        <v>41</v>
      </c>
      <c r="D164" s="63"/>
      <c r="E164" t="str">
        <f>_xlfn.CONCAT(E162:T162)</f>
        <v>4FD9E76ABD6C9AD97D1301EA2394600FD300152CDF8C0E6660FA9D25778AD3D3F09F909C918F12D670AFCA951DF83E456E9BBF8F0F4EB6E01E1D2D84AC50DAD7</v>
      </c>
    </row>
    <row r="165" spans="3:20" ht="15.6" customHeight="1" x14ac:dyDescent="0.55000000000000004">
      <c r="C165" s="3"/>
      <c r="D165" s="3"/>
    </row>
  </sheetData>
  <mergeCells count="126">
    <mergeCell ref="B2:C3"/>
    <mergeCell ref="B4:C5"/>
    <mergeCell ref="B6:C7"/>
    <mergeCell ref="D4:H5"/>
    <mergeCell ref="D6:H7"/>
    <mergeCell ref="E19:H19"/>
    <mergeCell ref="I19:P19"/>
    <mergeCell ref="F16:G16"/>
    <mergeCell ref="B10:C12"/>
    <mergeCell ref="F15:L15"/>
    <mergeCell ref="J2:L3"/>
    <mergeCell ref="M2:T3"/>
    <mergeCell ref="J7:L7"/>
    <mergeCell ref="J6:L6"/>
    <mergeCell ref="M7:T7"/>
    <mergeCell ref="M6:T6"/>
    <mergeCell ref="J5:L5"/>
    <mergeCell ref="M5:T5"/>
    <mergeCell ref="D10:H12"/>
    <mergeCell ref="D2:H3"/>
    <mergeCell ref="A34:D34"/>
    <mergeCell ref="E23:T23"/>
    <mergeCell ref="B33:D33"/>
    <mergeCell ref="B32:D32"/>
    <mergeCell ref="B31:D31"/>
    <mergeCell ref="B30:D30"/>
    <mergeCell ref="B29:D29"/>
    <mergeCell ref="B28:D28"/>
    <mergeCell ref="B27:D27"/>
    <mergeCell ref="B26:D26"/>
    <mergeCell ref="B44:D44"/>
    <mergeCell ref="B45:D45"/>
    <mergeCell ref="B46:D46"/>
    <mergeCell ref="A47:D47"/>
    <mergeCell ref="E36:T36"/>
    <mergeCell ref="B39:D39"/>
    <mergeCell ref="B40:D40"/>
    <mergeCell ref="B41:D41"/>
    <mergeCell ref="B42:D42"/>
    <mergeCell ref="B43:D43"/>
    <mergeCell ref="B59:D59"/>
    <mergeCell ref="A60:D60"/>
    <mergeCell ref="E62:T62"/>
    <mergeCell ref="B65:D65"/>
    <mergeCell ref="B66:D66"/>
    <mergeCell ref="B67:D67"/>
    <mergeCell ref="E49:T49"/>
    <mergeCell ref="B52:D52"/>
    <mergeCell ref="B53:D53"/>
    <mergeCell ref="B54:D54"/>
    <mergeCell ref="B55:D55"/>
    <mergeCell ref="B56:D56"/>
    <mergeCell ref="B57:D57"/>
    <mergeCell ref="B58:D58"/>
    <mergeCell ref="E88:T88"/>
    <mergeCell ref="B91:D91"/>
    <mergeCell ref="E75:T75"/>
    <mergeCell ref="B78:D78"/>
    <mergeCell ref="B79:D79"/>
    <mergeCell ref="B80:D80"/>
    <mergeCell ref="B81:D81"/>
    <mergeCell ref="B82:D82"/>
    <mergeCell ref="B68:D68"/>
    <mergeCell ref="B69:D69"/>
    <mergeCell ref="B70:D70"/>
    <mergeCell ref="B71:D71"/>
    <mergeCell ref="B72:D72"/>
    <mergeCell ref="A73:D73"/>
    <mergeCell ref="B92:D92"/>
    <mergeCell ref="B93:D93"/>
    <mergeCell ref="B94:D94"/>
    <mergeCell ref="B95:D95"/>
    <mergeCell ref="B96:D96"/>
    <mergeCell ref="B97:D97"/>
    <mergeCell ref="B83:D83"/>
    <mergeCell ref="B84:D84"/>
    <mergeCell ref="B85:D85"/>
    <mergeCell ref="A86:D86"/>
    <mergeCell ref="B107:D107"/>
    <mergeCell ref="B108:D108"/>
    <mergeCell ref="B109:D109"/>
    <mergeCell ref="B110:D110"/>
    <mergeCell ref="B111:D111"/>
    <mergeCell ref="A112:D112"/>
    <mergeCell ref="B98:D98"/>
    <mergeCell ref="A99:D99"/>
    <mergeCell ref="E101:T101"/>
    <mergeCell ref="B104:D104"/>
    <mergeCell ref="B105:D105"/>
    <mergeCell ref="B106:D106"/>
    <mergeCell ref="B122:D122"/>
    <mergeCell ref="B123:D123"/>
    <mergeCell ref="B124:D124"/>
    <mergeCell ref="A125:D125"/>
    <mergeCell ref="E127:T127"/>
    <mergeCell ref="B130:D130"/>
    <mergeCell ref="E114:T114"/>
    <mergeCell ref="B117:D117"/>
    <mergeCell ref="B118:D118"/>
    <mergeCell ref="B119:D119"/>
    <mergeCell ref="B120:D120"/>
    <mergeCell ref="B121:D121"/>
    <mergeCell ref="B137:D137"/>
    <mergeCell ref="A138:D138"/>
    <mergeCell ref="E140:T140"/>
    <mergeCell ref="B143:D143"/>
    <mergeCell ref="B144:D144"/>
    <mergeCell ref="B145:D145"/>
    <mergeCell ref="B131:D131"/>
    <mergeCell ref="B132:D132"/>
    <mergeCell ref="B133:D133"/>
    <mergeCell ref="B134:D134"/>
    <mergeCell ref="B135:D135"/>
    <mergeCell ref="B136:D136"/>
    <mergeCell ref="C164:D164"/>
    <mergeCell ref="J153:O154"/>
    <mergeCell ref="E156:T156"/>
    <mergeCell ref="E158:T158"/>
    <mergeCell ref="C162:D162"/>
    <mergeCell ref="D156:D160"/>
    <mergeCell ref="B146:D146"/>
    <mergeCell ref="B147:D147"/>
    <mergeCell ref="B148:D148"/>
    <mergeCell ref="B149:D149"/>
    <mergeCell ref="B150:D150"/>
    <mergeCell ref="A151:D151"/>
  </mergeCells>
  <pageMargins left="0.7" right="0.7" top="0.78740157499999996" bottom="0.78740157499999996" header="0.3" footer="0.3"/>
  <ignoredErrors>
    <ignoredError sqref="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6E57-16E8-465E-B05B-2999104E77FD}">
  <dimension ref="B2:AF26"/>
  <sheetViews>
    <sheetView showGridLines="0" showRowColHeaders="0" tabSelected="1" zoomScale="73" workbookViewId="0"/>
  </sheetViews>
  <sheetFormatPr baseColWidth="10" defaultColWidth="9.734375" defaultRowHeight="14.4" x14ac:dyDescent="0.55000000000000004"/>
  <sheetData>
    <row r="2" spans="2:32" ht="15.6" customHeight="1" x14ac:dyDescent="0.55000000000000004"/>
    <row r="3" spans="2:32" ht="15.6" customHeight="1" x14ac:dyDescent="0.55000000000000004">
      <c r="B3" s="42"/>
      <c r="C3" s="42" t="str">
        <f>"Rotate("&amp;D7&amp;","&amp;E10&amp;")"</f>
        <v>Rotate(61707865,0)</v>
      </c>
      <c r="D3" s="42"/>
      <c r="E3" s="42"/>
      <c r="F3" s="42"/>
      <c r="G3" s="42"/>
      <c r="H3" s="42"/>
      <c r="I3" s="42"/>
      <c r="K3" s="42" t="s">
        <v>52</v>
      </c>
      <c r="L3" s="42"/>
      <c r="M3" s="42"/>
      <c r="N3" s="42"/>
      <c r="O3" s="42"/>
      <c r="P3" s="42"/>
      <c r="Q3" s="42"/>
      <c r="R3" s="42"/>
    </row>
    <row r="4" spans="2:32" ht="15.6" customHeight="1" x14ac:dyDescent="0.55000000000000004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2:32" ht="15.6" customHeight="1" x14ac:dyDescent="0.55000000000000004">
      <c r="N5" s="2" t="s">
        <v>8</v>
      </c>
      <c r="O5" s="2" t="s">
        <v>9</v>
      </c>
      <c r="P5" s="2" t="s">
        <v>10</v>
      </c>
      <c r="Q5" s="2" t="s">
        <v>11</v>
      </c>
    </row>
    <row r="6" spans="2:32" ht="15.6" customHeight="1" x14ac:dyDescent="0.55000000000000004">
      <c r="N6" s="53" t="str">
        <f>ChaCha20!E20</f>
        <v>61707865</v>
      </c>
      <c r="O6" s="54" t="str">
        <f>ChaCha20!I20</f>
        <v>34333231</v>
      </c>
      <c r="P6" s="53" t="str">
        <f>ChaCha20!M20</f>
        <v>34333231</v>
      </c>
      <c r="Q6" s="54" t="str">
        <f>ChaCha20!Q20</f>
        <v>00000000</v>
      </c>
      <c r="W6" s="36"/>
      <c r="AE6" s="36"/>
    </row>
    <row r="7" spans="2:32" ht="15.6" customHeight="1" x14ac:dyDescent="0.55000000000000004">
      <c r="D7" s="61" t="str">
        <f>ChaCha20!E20</f>
        <v>61707865</v>
      </c>
      <c r="E7" s="62"/>
      <c r="K7" s="58" t="s">
        <v>12</v>
      </c>
      <c r="L7" s="58"/>
      <c r="M7" s="58"/>
      <c r="N7" s="2" t="str" cm="1">
        <f t="array" ref="N7">word_add(N6,O6)</f>
        <v>95A3AA96</v>
      </c>
      <c r="O7" s="2"/>
      <c r="P7" s="2"/>
      <c r="Q7" s="2"/>
      <c r="V7" s="21"/>
      <c r="W7" s="21"/>
    </row>
    <row r="8" spans="2:32" ht="15.6" customHeight="1" x14ac:dyDescent="0.55000000000000004">
      <c r="K8" s="58" t="s">
        <v>13</v>
      </c>
      <c r="L8" s="58"/>
      <c r="M8" s="58"/>
      <c r="N8" s="2"/>
      <c r="O8" s="2"/>
      <c r="P8" s="2"/>
      <c r="Q8" s="2" t="str" cm="1">
        <f t="array" ref="Q8">rotate_word(xor_word(Q6,N7),16)</f>
        <v>AA9695A3</v>
      </c>
      <c r="W8" s="36"/>
      <c r="AE8" s="36"/>
    </row>
    <row r="9" spans="2:32" ht="15.6" customHeight="1" x14ac:dyDescent="0.55000000000000004">
      <c r="B9" s="36"/>
      <c r="C9" s="60" t="str" cm="1">
        <f t="array" ref="C9">word2bin(D7)</f>
        <v>01100001011100000111100001100101</v>
      </c>
      <c r="D9" s="60"/>
      <c r="E9" s="60"/>
      <c r="F9" s="60"/>
      <c r="G9" s="36"/>
      <c r="H9" s="36"/>
      <c r="K9" s="58" t="s">
        <v>14</v>
      </c>
      <c r="L9" s="58"/>
      <c r="M9" s="58"/>
      <c r="N9" s="2"/>
      <c r="O9" s="2"/>
      <c r="P9" s="2" t="str" cm="1">
        <f t="array" ref="P9">word_add(P6,Q8)</f>
        <v>DEC9C7D4</v>
      </c>
      <c r="Q9" s="2"/>
    </row>
    <row r="10" spans="2:32" ht="15.6" customHeight="1" x14ac:dyDescent="0.55000000000000004">
      <c r="B10" s="21"/>
      <c r="D10" t="s">
        <v>6</v>
      </c>
      <c r="E10" s="41">
        <v>0</v>
      </c>
      <c r="G10" s="21"/>
      <c r="H10" t="str">
        <f>"Rotate ("&amp;E10&amp;")"</f>
        <v>Rotate (0)</v>
      </c>
      <c r="K10" s="58" t="s">
        <v>15</v>
      </c>
      <c r="L10" s="58"/>
      <c r="M10" s="58"/>
      <c r="N10" s="2"/>
      <c r="O10" s="2" t="str" cm="1">
        <f t="array" ref="O10">rotate_word(xor_word(O6,P9),12)</f>
        <v>AF5E5EAF</v>
      </c>
      <c r="P10" s="2"/>
      <c r="Q10" s="2"/>
      <c r="AA10" s="2"/>
      <c r="AB10" s="2"/>
      <c r="AC10" s="2"/>
      <c r="AD10" s="2"/>
      <c r="AE10" s="2"/>
      <c r="AF10" s="2"/>
    </row>
    <row r="11" spans="2:32" ht="15.6" customHeight="1" x14ac:dyDescent="0.55000000000000004">
      <c r="B11" s="36"/>
      <c r="C11" s="60" t="str" cm="1">
        <f t="array" ref="C11">word2bin(D13)</f>
        <v>01100001011100000111100001100101</v>
      </c>
      <c r="D11" s="60"/>
      <c r="E11" s="60"/>
      <c r="F11" s="60"/>
      <c r="G11" s="36"/>
      <c r="H11" s="36"/>
      <c r="K11" s="58" t="s">
        <v>16</v>
      </c>
      <c r="L11" s="58"/>
      <c r="M11" s="58"/>
      <c r="N11" s="2" t="str" cm="1">
        <f t="array" ref="N11">word_add(N7,O10)</f>
        <v>45020945</v>
      </c>
      <c r="O11" s="2"/>
      <c r="P11" s="2"/>
      <c r="Q11" s="2"/>
    </row>
    <row r="12" spans="2:32" ht="15.6" customHeight="1" x14ac:dyDescent="0.55000000000000004">
      <c r="K12" s="58" t="s">
        <v>17</v>
      </c>
      <c r="L12" s="58"/>
      <c r="M12" s="58"/>
      <c r="N12" s="2"/>
      <c r="O12" s="2"/>
      <c r="P12" s="2"/>
      <c r="Q12" s="2" t="str" cm="1">
        <f t="array" ref="Q12">rotate_word(xor_word(Q8,N11),8)</f>
        <v>949CE6EF</v>
      </c>
      <c r="AB12" s="37"/>
      <c r="AC12" s="38"/>
      <c r="AD12" s="39"/>
      <c r="AE12" s="40"/>
    </row>
    <row r="13" spans="2:32" ht="15.6" customHeight="1" x14ac:dyDescent="0.55000000000000004">
      <c r="D13" s="62" t="str" cm="1">
        <f t="array" ref="D13">rotate_word(D7,E10)</f>
        <v>61707865</v>
      </c>
      <c r="E13" s="62"/>
      <c r="K13" s="59" t="s">
        <v>18</v>
      </c>
      <c r="L13" s="59"/>
      <c r="M13" s="59"/>
      <c r="N13" s="2"/>
      <c r="O13" s="2"/>
      <c r="P13" s="2" t="str" cm="1">
        <f t="array" ref="P13">word_add(P9,Q12)</f>
        <v>7366AEC3</v>
      </c>
      <c r="Q13" s="2"/>
    </row>
    <row r="14" spans="2:32" ht="15.6" customHeight="1" x14ac:dyDescent="0.55000000000000004">
      <c r="K14" s="58" t="s">
        <v>19</v>
      </c>
      <c r="L14" s="58"/>
      <c r="M14" s="58"/>
      <c r="N14" s="2"/>
      <c r="O14" s="2" t="str" cm="1">
        <f t="array" ref="O14">rotate_word(xor_word(O10,P13),7)</f>
        <v>1C78366E</v>
      </c>
      <c r="P14" s="2"/>
      <c r="Q14" s="2"/>
      <c r="AB14" s="40"/>
      <c r="AC14" s="39"/>
      <c r="AD14" s="38"/>
      <c r="AE14" s="37"/>
    </row>
    <row r="15" spans="2:32" ht="15.6" customHeight="1" x14ac:dyDescent="0.55000000000000004">
      <c r="K15" s="22"/>
      <c r="L15" s="22"/>
      <c r="M15" s="22"/>
      <c r="N15" s="43" t="str">
        <f>N11</f>
        <v>45020945</v>
      </c>
      <c r="O15" s="43" t="str">
        <f>O14</f>
        <v>1C78366E</v>
      </c>
      <c r="P15" s="43" t="str">
        <f>P13</f>
        <v>7366AEC3</v>
      </c>
      <c r="Q15" s="43" t="str">
        <f>Q12</f>
        <v>949CE6EF</v>
      </c>
    </row>
    <row r="16" spans="2:32" ht="15.6" customHeight="1" x14ac:dyDescent="0.55000000000000004">
      <c r="K16" s="22"/>
      <c r="L16" s="22"/>
      <c r="M16" s="22"/>
    </row>
    <row r="19" spans="3:6" ht="18.3" x14ac:dyDescent="0.55000000000000004">
      <c r="C19" s="89" t="s">
        <v>22</v>
      </c>
      <c r="D19" s="89"/>
      <c r="E19" s="89"/>
    </row>
    <row r="21" spans="3:6" x14ac:dyDescent="0.55000000000000004">
      <c r="C21" s="62" t="str">
        <f>MID(ChaCha20!E20,1,8)</f>
        <v>61707865</v>
      </c>
      <c r="D21" s="62"/>
      <c r="E21" s="62"/>
      <c r="F21" s="62"/>
    </row>
    <row r="22" spans="3:6" x14ac:dyDescent="0.55000000000000004">
      <c r="C22" s="17" t="str">
        <f>MID(C21,1,2)</f>
        <v>61</v>
      </c>
      <c r="D22" s="18" t="str">
        <f>MID(C21,3,2)</f>
        <v>70</v>
      </c>
      <c r="E22" s="19" t="str">
        <f>MID(C21,5,2)</f>
        <v>78</v>
      </c>
      <c r="F22" s="20" t="str">
        <f>MID(C21,7,2)</f>
        <v>65</v>
      </c>
    </row>
    <row r="23" spans="3:6" x14ac:dyDescent="0.55000000000000004">
      <c r="C23" s="37"/>
      <c r="D23" s="38"/>
      <c r="E23" s="39"/>
      <c r="F23" s="40"/>
    </row>
    <row r="25" spans="3:6" x14ac:dyDescent="0.55000000000000004">
      <c r="C25" s="20" t="str">
        <f>F22</f>
        <v>65</v>
      </c>
      <c r="D25" s="19" t="str">
        <f>E22</f>
        <v>78</v>
      </c>
      <c r="E25" s="18" t="str">
        <f>D22</f>
        <v>70</v>
      </c>
      <c r="F25" s="17" t="str">
        <f>C22</f>
        <v>61</v>
      </c>
    </row>
    <row r="26" spans="3:6" x14ac:dyDescent="0.55000000000000004">
      <c r="C26" s="62" t="str" cm="1">
        <f t="array" ref="C26">littleEndian(C21)</f>
        <v>65787061</v>
      </c>
      <c r="D26" s="62"/>
      <c r="E26" s="62"/>
      <c r="F26" s="62"/>
    </row>
  </sheetData>
  <mergeCells count="15">
    <mergeCell ref="C9:F9"/>
    <mergeCell ref="C11:F11"/>
    <mergeCell ref="D7:E7"/>
    <mergeCell ref="D13:E13"/>
    <mergeCell ref="C26:F26"/>
    <mergeCell ref="C21:F21"/>
    <mergeCell ref="C19:E19"/>
    <mergeCell ref="K14:M14"/>
    <mergeCell ref="K7:M7"/>
    <mergeCell ref="K8:M8"/>
    <mergeCell ref="K9:M9"/>
    <mergeCell ref="K10:M10"/>
    <mergeCell ref="K11:M11"/>
    <mergeCell ref="K12:M12"/>
    <mergeCell ref="K13:M13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BD9170621F7E4FA3DB692E5FB42087" ma:contentTypeVersion="5" ma:contentTypeDescription="Ein neues Dokument erstellen." ma:contentTypeScope="" ma:versionID="6a901bfe59d13ab2d3467b4cb3160372">
  <xsd:schema xmlns:xsd="http://www.w3.org/2001/XMLSchema" xmlns:xs="http://www.w3.org/2001/XMLSchema" xmlns:p="http://schemas.microsoft.com/office/2006/metadata/properties" xmlns:ns3="f9d6512a-79b1-4b90-a638-b638a095dd00" targetNamespace="http://schemas.microsoft.com/office/2006/metadata/properties" ma:root="true" ma:fieldsID="4cf9f98483e8bba688ae3f37b94ddc6b" ns3:_="">
    <xsd:import namespace="f9d6512a-79b1-4b90-a638-b638a095dd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6512a-79b1-4b90-a638-b638a095d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DA4AB9-FDE3-4144-B458-8E1A0E84F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D7BCBF-BFAE-452D-AE6F-766240892B70}">
  <ds:schemaRefs>
    <ds:schemaRef ds:uri="http://purl.org/dc/terms/"/>
    <ds:schemaRef ds:uri="http://purl.org/dc/dcmitype/"/>
    <ds:schemaRef ds:uri="f9d6512a-79b1-4b90-a638-b638a095dd00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D0D7C1F-A52A-4C41-8F89-68DF1D3C7E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d6512a-79b1-4b90-a638-b638a095d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ChaCha20</vt:lpstr>
      <vt:lpstr>Operations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 Wambach</dc:creator>
  <cp:lastModifiedBy>Tim  Wambach</cp:lastModifiedBy>
  <dcterms:created xsi:type="dcterms:W3CDTF">2024-10-24T17:06:35Z</dcterms:created>
  <dcterms:modified xsi:type="dcterms:W3CDTF">2026-09-18T21:28:55Z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0x0101006EBD9170621F7E4FA3DB692E5FB42087</vt:lpwstr>
  </property>
</Properties>
</file>