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m\Nextcloud\Lehre\Technische Grundlagen der Datensicherheit\Excelsheets\"/>
    </mc:Choice>
  </mc:AlternateContent>
  <xr:revisionPtr revIDLastSave="0" documentId="13_ncr:1_{DAFCE962-B627-4A7D-B2FF-5C19E69839BA}" xr6:coauthVersionLast="47" xr6:coauthVersionMax="47" xr10:uidLastSave="{00000000-0000-0000-0000-000000000000}"/>
  <bookViews>
    <workbookView xWindow="-96" yWindow="-96" windowWidth="23232" windowHeight="13872" activeTab="3" xr2:uid="{4A2EC393-F935-4097-8ABE-5E5884291762}"/>
  </bookViews>
  <sheets>
    <sheet name="Exponent_Table" sheetId="5" r:id="rId1"/>
    <sheet name="Classic DH" sheetId="1" r:id="rId2"/>
    <sheet name="Elliptic Curve" sheetId="3" r:id="rId3"/>
    <sheet name="ECDH" sheetId="4" r:id="rId4"/>
  </sheets>
  <definedNames>
    <definedName name="_xlnm._FilterDatabase" localSheetId="3" hidden="1">ECDH!$R$8:$S$8</definedName>
    <definedName name="add_point">_xlfn.LAMBDA(_xlpm.x_1,_xlpm.y_1,_xlpm.x_2,_xlpm.y_2,_xlpm.a,_xlpm.b,_xlpm.q, IF(AND(_xlpm.x_1=0,_xlpm.y_1=0),_xlfn.HSTACK(_xlpm.x_2,_xlpm.y_2), IF(AND(_xlpm.x_2=0,_xlpm.y_2=0),_xlfn.HSTACK(_xlpm.x_1,_xlpm.y_1), IF(_xlpm.x_1&lt;&gt;_xlpm.x_2,_xlfn.LET(_xlpm.l,MOD((_xlpm.y_2-_xlpm.y_1)*modinverse(MOD(_xlpm.x_2-_xlpm.x_1,_xlpm.q),_xlpm.q),_xlpm.q),   _xlfn.LET(_xlpm.x_3,MOD(_xlpm.l*_xlpm.l-_xlpm.x_1-_xlpm.x_2,_xlpm.q),_xlfn.HSTACK(_xlpm.x_3,MOD(_xlpm.l*(_xlpm.x_1-_xlpm.x_3)-_xlpm.y_1,_xlpm.q))) ), IF(AND(_xlpm.x_1=_xlpm.x_2,_xlpm.y_1=-_xlpm.y_2),_xlfn.HSTACK(0,0), IF(AND(_xlpm.x_1=_xlpm.x_2,_xlpm.y_1=_xlpm.y_2),   _xlfn.LET(_xlpm.l,MOD((3*_xlpm.x_1*_xlpm.x_1+_xlpm.a)*modinverse(MOD(2*_xlpm.y_1,_xlpm.q),_xlpm.q),_xlpm.q),     _xlfn.LET(_xlpm.x_3,MOD((_xlpm.l*_xlpm.l)-_xlpm.x_1-_xlpm.x_2,_xlpm.q),_xlfn.HSTACK(_xlpm.x_3,MOD(_xlpm.l*(_xlpm.x_1-_xlpm.x_3)-_xlpm.y_1,_xlpm.q)))),_xlfn.HSTACK(0,0) ))))))</definedName>
    <definedName name="curve">_xlfn.LAMBDA(_xlpm.x_1,_xlpm.y_1,_xlpm.x_2,_xlpm.y_2,_xlpm.p,IF(AND(_xlpm.x_1=0,_xlpm.y_1=0),_xlfn.HSTACK(_xlpm.x_2,_xlpm.y_2), IF(AND(_xlpm.x_1=_xlpm.x_2,_xlpm.y_1=-_xlpm.y_2),_xlfn.HSTACK(0,0),IF(_xlpm.x_1&lt;&gt;_xlpm.x_2,_xlfn.HSTACK(MOD(POWER((_xlpm.y_2-_xlpm.y_1)*modinverse(MOD(_xlpm.x_2-_xlpm.x_1,_xlpm.p),_xlpm.p),2)-_xlpm.x_1-_xlpm.x_2,_xlpm.p),MOD(((_xlpm.y_2-_xlpm.y_1)*modinverse(MOD(_xlpm.x_2-_xlpm.x_1,_xlpm.p),_xlpm.p))*(_xlpm.x_1-MOD(POWER((_xlpm.y_2-_xlpm.y_1)*modinverse(MOD(_xlpm.x_2-_xlpm.x_1,_xlpm.p),_xlpm.p),2)-_xlpm.x_1-_xlpm.x_2,_xlpm.p))-_xlpm.y_1,_xlpm.p)), IF(AND(_xlpm.x_1=_xlpm.x_2,_xlpm.y_1=_xlpm.y_2), _xlfn.HSTACK(MOD(POWER(MOD( (3*POWER(_xlpm.x_1,2)+'Elliptic Curve'!$E$7)* modinverse(MOD(2*_xlpm.y_1,_xlpm.p),_xlpm.p),_xlpm.p),2)-2*_xlpm.x_1,_xlpm.p), MOD(MOD( (3*POWER(_xlpm.x_1,2)+'Elliptic Curve'!$E$7)* modinverse(MOD(2*_xlpm.y_1,_xlpm.p),_xlpm.p),_xlpm.p)*(_xlpm.x_1-MOD(POWER(MOD( (3*POWER(_xlpm.x_1,2)+'Elliptic Curve'!$E$7)* modinverse(MOD(2*_xlpm.y_1,_xlpm.p),_xlpm.p),_xlpm.p),2)-2*_xlpm.x_1,_xlpm.p))-_xlpm.y_1,_xlpm.p)),_xlfn.HSTACK(0,0)) ))))</definedName>
    <definedName name="fastexp">_xlfn.LAMBDA(_xlpm.b,_xlpm.e,_xlpm.m, IF(_xlpm.e&gt;5,MOD(MOD(fastexp(_xlpm.b,_xlpm.e-5,_xlpm.m),_xlpm.m)*MOD(fastexp(_xlpm.b,5,_xlpm.m),_xlpm.m),_xlpm.m),MOD(PRODUCT(_xlfn.MAKEARRAY(ROUNDUP(_xlpm.e/2,0),1,_xlfn.LAMBDA(_xlpm.z,_xlpm.s,MOD(IF(AND(ISODD(_xlpm.e),_xlpm.z=1),1,_xlpm.b)*_xlpm.b,_xlpm.m)))),_xlpm.m)))</definedName>
    <definedName name="modinverse">_xlfn.LAMBDA(_xlpm.i,_xlpm.m,_xlfn.XLOOKUP(1,_xlfn.XLOOKUP(_xlpm.i,_xlfn.CHOOSECOLS(_xlfn.MAKEARRAY(_xlpm.m-1,_xlpm.m-1,_xlfn.LAMBDA(_xlpm.z,_xlpm.s,MOD(_xlpm.z*_xlpm.s,_xlpm.m))),1),_xlfn.MAKEARRAY(_xlpm.m-1,_xlpm.m-1,_xlfn.LAMBDA(_xlpm.z,_xlpm.s,MOD(_xlpm.z*_xlpm.s,_xlpm.m))),"-"),_xlfn.CHOOSEROWS(_xlfn.MAKEARRAY(_xlpm.m-1,_xlpm.m-1,_xlfn.LAMBDA(_xlpm.z,_xlpm.s,MOD(_xlpm.z*_xlpm.s,_xlpm.m))),1),"-"))</definedName>
    <definedName name="mul_point">_xlfn.LAMBDA(_xlpm.x_1,_xlpm.y_1,_xlpm.t,_xlpm.a,_xlpm.b,_xlpm.q, IF(_xlpm.t&lt;=1,_xlfn.HSTACK(_xlpm.x_1,_xlpm.y_1),  _xlfn.LET(_xlpm.r,mul_point(_xlpm.x_1,_xlpm.y_1,(_xlpm.t-1),_xlpm.a,_xlpm.b,_xlpm.q),   add_point(_xlpm.x_1,_xlpm.y_1,INDEX(_xlpm.r,1,1),INDEX(_xlpm.r,1,2),_xlpm.a,_xlpm.b,_xlpm.q)  ) 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3" l="1"/>
  <c r="C23" i="3" a="1"/>
  <c r="C23" i="3" s="1"/>
  <c r="J5" i="3"/>
  <c r="G8" i="5" a="1"/>
  <c r="G8" i="5" s="1"/>
  <c r="A8" i="5" s="1" a="1"/>
  <c r="A8" i="5" s="1"/>
  <c r="F8" i="5" a="1"/>
  <c r="F8" i="5" s="1"/>
  <c r="G7" i="5" a="1"/>
  <c r="G7" i="5" s="1"/>
  <c r="F22" i="1"/>
  <c r="S4" i="4"/>
  <c r="R4" i="4"/>
  <c r="H22" i="4"/>
  <c r="V11" i="3"/>
  <c r="U11" i="3"/>
  <c r="U12" i="3" s="1" a="1"/>
  <c r="U12" i="3" s="1"/>
  <c r="U13" i="3" s="1" a="1"/>
  <c r="U13" i="3" s="1"/>
  <c r="U14" i="3" s="1" a="1"/>
  <c r="U14" i="3" s="1"/>
  <c r="U15" i="3" s="1" a="1"/>
  <c r="U15" i="3" s="1"/>
  <c r="U16" i="3" s="1" a="1"/>
  <c r="U16" i="3" s="1"/>
  <c r="U17" i="3" s="1" a="1"/>
  <c r="U17" i="3" s="1"/>
  <c r="U18" i="3" s="1" a="1"/>
  <c r="U18" i="3" s="1"/>
  <c r="U19" i="3" s="1" a="1"/>
  <c r="U19" i="3" s="1"/>
  <c r="U20" i="3" s="1" a="1"/>
  <c r="U20" i="3" s="1"/>
  <c r="U21" i="3" s="1" a="1"/>
  <c r="U21" i="3" s="1"/>
  <c r="U22" i="3" s="1" a="1"/>
  <c r="U22" i="3" s="1"/>
  <c r="U23" i="3" s="1" a="1"/>
  <c r="U23" i="3" s="1"/>
  <c r="U24" i="3" s="1" a="1"/>
  <c r="U24" i="3" s="1"/>
  <c r="U25" i="3" s="1" a="1"/>
  <c r="U25" i="3" s="1"/>
  <c r="U26" i="3" s="1" a="1"/>
  <c r="U26" i="3" s="1"/>
  <c r="U27" i="3" s="1" a="1"/>
  <c r="U27" i="3" s="1"/>
  <c r="U28" i="3" s="1" a="1"/>
  <c r="U28" i="3" s="1"/>
  <c r="U29" i="3" s="1" a="1"/>
  <c r="U29" i="3" s="1"/>
  <c r="U30" i="3" s="1" a="1"/>
  <c r="U30" i="3" s="1"/>
  <c r="U31" i="3" s="1" a="1"/>
  <c r="U31" i="3" s="1"/>
  <c r="U32" i="3" s="1" a="1"/>
  <c r="U32" i="3" s="1"/>
  <c r="U33" i="3" s="1" a="1"/>
  <c r="U33" i="3" s="1"/>
  <c r="U34" i="3" s="1" a="1"/>
  <c r="U34" i="3" s="1"/>
  <c r="U35" i="3" s="1" a="1"/>
  <c r="U35" i="3" s="1"/>
  <c r="U36" i="3" s="1" a="1"/>
  <c r="U36" i="3" s="1"/>
  <c r="U37" i="3" s="1" a="1"/>
  <c r="U37" i="3" s="1"/>
  <c r="U38" i="3" s="1" a="1"/>
  <c r="U38" i="3" s="1"/>
  <c r="U39" i="3" s="1" a="1"/>
  <c r="U39" i="3" s="1"/>
  <c r="U40" i="3" s="1" a="1"/>
  <c r="U40" i="3" s="1"/>
  <c r="U41" i="3" s="1" a="1"/>
  <c r="U41" i="3" s="1"/>
  <c r="U42" i="3" s="1" a="1"/>
  <c r="U42" i="3" s="1"/>
  <c r="U43" i="3" s="1" a="1"/>
  <c r="U43" i="3" s="1"/>
  <c r="U44" i="3" s="1" a="1"/>
  <c r="U44" i="3" s="1"/>
  <c r="U45" i="3" s="1" a="1"/>
  <c r="U45" i="3" s="1"/>
  <c r="U46" i="3" s="1" a="1"/>
  <c r="U46" i="3" s="1"/>
  <c r="U47" i="3" s="1" a="1"/>
  <c r="U47" i="3" s="1"/>
  <c r="U48" i="3" s="1" a="1"/>
  <c r="U48" i="3" s="1"/>
  <c r="U49" i="3" s="1" a="1"/>
  <c r="U49" i="3" s="1"/>
  <c r="U50" i="3" s="1" a="1"/>
  <c r="U50" i="3" s="1"/>
  <c r="U51" i="3" s="1" a="1"/>
  <c r="U51" i="3" s="1"/>
  <c r="U52" i="3" s="1" a="1"/>
  <c r="U52" i="3" s="1"/>
  <c r="U53" i="3" s="1" a="1"/>
  <c r="U53" i="3" s="1"/>
  <c r="U54" i="3" s="1" a="1"/>
  <c r="U54" i="3" s="1"/>
  <c r="U55" i="3" s="1" a="1"/>
  <c r="U55" i="3" s="1"/>
  <c r="U56" i="3" s="1" a="1"/>
  <c r="U56" i="3" s="1"/>
  <c r="U57" i="3" s="1" a="1"/>
  <c r="U57" i="3" s="1"/>
  <c r="U58" i="3" s="1" a="1"/>
  <c r="U58" i="3" s="1"/>
  <c r="U59" i="3" s="1" a="1"/>
  <c r="U59" i="3" s="1"/>
  <c r="U60" i="3" s="1" a="1"/>
  <c r="U60" i="3" s="1"/>
  <c r="U61" i="3" s="1" a="1"/>
  <c r="U61" i="3" s="1"/>
  <c r="U62" i="3" s="1" a="1"/>
  <c r="U62" i="3" s="1"/>
  <c r="U63" i="3" s="1" a="1"/>
  <c r="U63" i="3" s="1"/>
  <c r="U64" i="3" s="1" a="1"/>
  <c r="U64" i="3" s="1"/>
  <c r="U65" i="3" s="1" a="1"/>
  <c r="U65" i="3" s="1"/>
  <c r="U66" i="3" s="1" a="1"/>
  <c r="U66" i="3" s="1"/>
  <c r="U67" i="3" s="1" a="1"/>
  <c r="U67" i="3" s="1"/>
  <c r="U68" i="3" s="1" a="1"/>
  <c r="U68" i="3" s="1"/>
  <c r="U69" i="3" s="1" a="1"/>
  <c r="U69" i="3" s="1"/>
  <c r="U70" i="3" s="1" a="1"/>
  <c r="U70" i="3" s="1"/>
  <c r="U71" i="3" s="1" a="1"/>
  <c r="U71" i="3" s="1"/>
  <c r="U72" i="3" s="1" a="1"/>
  <c r="U72" i="3" s="1"/>
  <c r="U73" i="3" s="1" a="1"/>
  <c r="U73" i="3" s="1"/>
  <c r="U74" i="3" s="1" a="1"/>
  <c r="U74" i="3" s="1"/>
  <c r="U75" i="3" s="1" a="1"/>
  <c r="U75" i="3" s="1"/>
  <c r="U76" i="3" s="1" a="1"/>
  <c r="U76" i="3" s="1"/>
  <c r="U77" i="3" s="1" a="1"/>
  <c r="U77" i="3" s="1"/>
  <c r="U78" i="3" s="1" a="1"/>
  <c r="U78" i="3" s="1"/>
  <c r="U79" i="3" s="1" a="1"/>
  <c r="U79" i="3" s="1"/>
  <c r="U80" i="3" s="1" a="1"/>
  <c r="U80" i="3" s="1"/>
  <c r="U81" i="3" s="1" a="1"/>
  <c r="U81" i="3" s="1"/>
  <c r="U82" i="3" s="1" a="1"/>
  <c r="U82" i="3" s="1"/>
  <c r="U83" i="3" s="1" a="1"/>
  <c r="U83" i="3" s="1"/>
  <c r="U84" i="3" s="1" a="1"/>
  <c r="U84" i="3" s="1"/>
  <c r="U85" i="3" s="1" a="1"/>
  <c r="U85" i="3" s="1"/>
  <c r="U86" i="3" s="1" a="1"/>
  <c r="U86" i="3" s="1"/>
  <c r="U87" i="3" s="1" a="1"/>
  <c r="U87" i="3" s="1"/>
  <c r="U88" i="3" s="1" a="1"/>
  <c r="U88" i="3" s="1"/>
  <c r="U89" i="3" s="1" a="1"/>
  <c r="U89" i="3" s="1"/>
  <c r="U90" i="3" s="1" a="1"/>
  <c r="U90" i="3" s="1"/>
  <c r="U91" i="3" s="1" a="1"/>
  <c r="U91" i="3" s="1"/>
  <c r="U92" i="3" s="1" a="1"/>
  <c r="U92" i="3" s="1"/>
  <c r="U93" i="3" s="1" a="1"/>
  <c r="U93" i="3" s="1"/>
  <c r="U94" i="3" s="1" a="1"/>
  <c r="U94" i="3" s="1"/>
  <c r="U95" i="3" s="1" a="1"/>
  <c r="U95" i="3" s="1"/>
  <c r="U96" i="3" s="1" a="1"/>
  <c r="U96" i="3" s="1"/>
  <c r="U97" i="3" s="1" a="1"/>
  <c r="U97" i="3" s="1"/>
  <c r="U98" i="3" s="1" a="1"/>
  <c r="U98" i="3" s="1"/>
  <c r="U99" i="3" s="1" a="1"/>
  <c r="U99" i="3" s="1"/>
  <c r="U100" i="3" s="1" a="1"/>
  <c r="U100" i="3" s="1"/>
  <c r="U101" i="3" s="1" a="1"/>
  <c r="U101" i="3" s="1"/>
  <c r="U102" i="3" s="1" a="1"/>
  <c r="U102" i="3" s="1"/>
  <c r="U103" i="3" s="1" a="1"/>
  <c r="U103" i="3" s="1"/>
  <c r="U104" i="3" s="1" a="1"/>
  <c r="U104" i="3" s="1"/>
  <c r="U105" i="3" s="1" a="1"/>
  <c r="U105" i="3" s="1"/>
  <c r="U106" i="3" s="1" a="1"/>
  <c r="U106" i="3" s="1"/>
  <c r="U107" i="3" s="1" a="1"/>
  <c r="U107" i="3" s="1"/>
  <c r="U108" i="3" s="1" a="1"/>
  <c r="U108" i="3" s="1"/>
  <c r="U109" i="3" s="1" a="1"/>
  <c r="U109" i="3" s="1"/>
  <c r="U110" i="3" s="1" a="1"/>
  <c r="U110" i="3" s="1"/>
  <c r="U111" i="3" s="1" a="1"/>
  <c r="U111" i="3" s="1"/>
  <c r="U112" i="3" s="1" a="1"/>
  <c r="U112" i="3" s="1"/>
  <c r="U113" i="3" s="1" a="1"/>
  <c r="U113" i="3" s="1"/>
  <c r="U114" i="3" s="1" a="1"/>
  <c r="U114" i="3" s="1"/>
  <c r="U115" i="3" s="1" a="1"/>
  <c r="U115" i="3" s="1"/>
  <c r="U116" i="3" s="1" a="1"/>
  <c r="U116" i="3" s="1"/>
  <c r="U117" i="3" s="1" a="1"/>
  <c r="U117" i="3" s="1"/>
  <c r="U118" i="3" s="1" a="1"/>
  <c r="U118" i="3" s="1"/>
  <c r="U119" i="3" s="1" a="1"/>
  <c r="U119" i="3" s="1"/>
  <c r="U120" i="3" s="1" a="1"/>
  <c r="U120" i="3" s="1"/>
  <c r="U121" i="3" s="1" a="1"/>
  <c r="U121" i="3" s="1"/>
  <c r="U122" i="3" s="1" a="1"/>
  <c r="U122" i="3" s="1"/>
  <c r="U123" i="3" s="1" a="1"/>
  <c r="U123" i="3" s="1"/>
  <c r="U124" i="3" s="1" a="1"/>
  <c r="U124" i="3" s="1"/>
  <c r="U125" i="3" s="1" a="1"/>
  <c r="U125" i="3" s="1"/>
  <c r="U126" i="3" s="1" a="1"/>
  <c r="U126" i="3" s="1"/>
  <c r="G17" i="4"/>
  <c r="J14" i="4"/>
  <c r="E11" i="1"/>
  <c r="H14" i="1"/>
  <c r="M12" i="4" a="1"/>
  <c r="M12" i="4" s="1"/>
  <c r="H17" i="4" s="1" a="1"/>
  <c r="H17" i="4" s="1"/>
  <c r="D20" i="4" s="1" a="1"/>
  <c r="D20" i="4" s="1"/>
  <c r="D12" i="4" a="1"/>
  <c r="D12" i="4" s="1"/>
  <c r="H14" i="4" s="1" a="1"/>
  <c r="H14" i="4" s="1"/>
  <c r="M20" i="4" s="1" a="1"/>
  <c r="M20" i="4" s="1"/>
  <c r="H9" i="1" a="1"/>
  <c r="H9" i="1" s="1"/>
  <c r="G14" i="1" s="1"/>
  <c r="D23" i="3" a="1"/>
  <c r="D23" i="3" l="1"/>
  <c r="R5" i="4" a="1"/>
  <c r="R5" i="4" s="1"/>
  <c r="H26" i="4" a="1"/>
  <c r="H26" i="4" s="1"/>
  <c r="H5" i="3" a="1"/>
  <c r="H5" i="3" s="1"/>
  <c r="G5" i="3" a="1"/>
  <c r="G5" i="3" s="1"/>
  <c r="C20" i="1" a="1"/>
  <c r="C20" i="1" s="1"/>
  <c r="E9" i="1" a="1"/>
  <c r="E9" i="1" s="1"/>
  <c r="F11" i="1" s="1"/>
  <c r="I20" i="1" s="1" a="1"/>
  <c r="I20" i="1" s="1"/>
  <c r="F21" i="1" l="1"/>
  <c r="R6" i="4" a="1"/>
  <c r="R6" i="4" s="1"/>
  <c r="R7" i="4" l="1" a="1"/>
  <c r="R7" i="4" s="1"/>
  <c r="R8" i="4" l="1" a="1"/>
  <c r="R8" i="4" s="1"/>
  <c r="R9" i="4" l="1" a="1"/>
  <c r="R9" i="4" s="1"/>
  <c r="R10" i="4" l="1" a="1"/>
  <c r="R10" i="4" s="1"/>
  <c r="R11" i="4" l="1" a="1"/>
  <c r="R11" i="4" s="1"/>
  <c r="R12" i="4" l="1" a="1"/>
  <c r="R12" i="4" s="1"/>
  <c r="R13" i="4" l="1" a="1"/>
  <c r="R13" i="4" s="1"/>
  <c r="R14" i="4" l="1" a="1"/>
  <c r="R14" i="4" s="1"/>
  <c r="R15" i="4" l="1" a="1"/>
  <c r="R15" i="4" s="1"/>
  <c r="U4" i="4" a="1"/>
  <c r="X4" i="4" a="1"/>
  <c r="U4" i="4" l="1"/>
  <c r="X4" i="4"/>
  <c r="R16" i="4" a="1"/>
  <c r="R16" i="4" s="1"/>
  <c r="R17" i="4" l="1" a="1"/>
  <c r="R17" i="4" s="1"/>
  <c r="R18" i="4" l="1" a="1"/>
  <c r="R18" i="4" s="1"/>
  <c r="R19" i="4" l="1" a="1"/>
  <c r="R19" i="4" s="1"/>
  <c r="R20" i="4" l="1" a="1"/>
  <c r="R20" i="4" s="1"/>
  <c r="R21" i="4" l="1" a="1"/>
  <c r="R21" i="4" s="1"/>
  <c r="R22" i="4" l="1" a="1"/>
  <c r="R22" i="4" s="1"/>
  <c r="R23" i="4" l="1" a="1"/>
  <c r="R23" i="4" s="1"/>
  <c r="R24" i="4" l="1" a="1"/>
  <c r="R24" i="4" s="1"/>
  <c r="R25" i="4" l="1" a="1"/>
  <c r="R25" i="4" s="1"/>
  <c r="R26" i="4" l="1" a="1"/>
  <c r="R26" i="4" s="1"/>
  <c r="R27" i="4" l="1" a="1"/>
  <c r="R27" i="4" s="1"/>
  <c r="AD4" i="4" a="1"/>
  <c r="AA4" i="4" a="1"/>
  <c r="AA4" i="4" l="1"/>
  <c r="AD4" i="4"/>
  <c r="R28" i="4" a="1"/>
  <c r="R28" i="4" s="1"/>
  <c r="R29" i="4" s="1" a="1"/>
  <c r="R29" i="4" s="1"/>
  <c r="R30" i="4" s="1" a="1"/>
  <c r="R30" i="4" s="1"/>
  <c r="R31" i="4" s="1" a="1"/>
  <c r="R31" i="4" s="1"/>
  <c r="R32" i="4" s="1" a="1"/>
  <c r="R32" i="4" s="1"/>
  <c r="R33" i="4" s="1" a="1"/>
  <c r="R33" i="4" s="1"/>
  <c r="R34" i="4" s="1" a="1"/>
  <c r="R34" i="4" s="1"/>
  <c r="R35" i="4" s="1" a="1"/>
  <c r="R35" i="4" s="1"/>
  <c r="R36" i="4" s="1" a="1"/>
  <c r="R36" i="4" s="1"/>
  <c r="R37" i="4" s="1" a="1"/>
  <c r="R37" i="4" s="1"/>
  <c r="R38" i="4" s="1" a="1"/>
  <c r="R38" i="4" s="1"/>
  <c r="R39" i="4" s="1" a="1"/>
  <c r="R39" i="4" s="1"/>
  <c r="R40" i="4" s="1" a="1"/>
  <c r="R40" i="4" s="1"/>
  <c r="R41" i="4" s="1" a="1"/>
  <c r="R41" i="4" s="1"/>
  <c r="R42" i="4" s="1" a="1"/>
  <c r="R42" i="4" s="1"/>
  <c r="R43" i="4" s="1" a="1"/>
  <c r="R43" i="4" s="1"/>
  <c r="R44" i="4" s="1" a="1"/>
  <c r="R44" i="4" s="1"/>
  <c r="R45" i="4" s="1" a="1"/>
  <c r="R45" i="4" s="1"/>
  <c r="R46" i="4" s="1" a="1"/>
  <c r="R46" i="4" s="1"/>
  <c r="R47" i="4" s="1" a="1"/>
  <c r="R47" i="4" s="1"/>
  <c r="R48" i="4" s="1" a="1"/>
  <c r="R48" i="4" s="1"/>
  <c r="R49" i="4" s="1" a="1"/>
  <c r="R49" i="4" s="1"/>
  <c r="R50" i="4" s="1" a="1"/>
  <c r="R50" i="4" s="1"/>
  <c r="R51" i="4" s="1" a="1"/>
  <c r="R51" i="4" s="1"/>
  <c r="R52" i="4" s="1" a="1"/>
  <c r="R52" i="4" s="1"/>
  <c r="R53" i="4" s="1" a="1"/>
  <c r="R53" i="4" s="1"/>
  <c r="R54" i="4" s="1" a="1"/>
  <c r="R54" i="4" s="1"/>
  <c r="R55" i="4" s="1" a="1"/>
  <c r="R55" i="4" s="1"/>
  <c r="R56" i="4" s="1" a="1"/>
  <c r="R56" i="4" s="1"/>
  <c r="R57" i="4" s="1" a="1"/>
  <c r="R57" i="4" s="1"/>
  <c r="R58" i="4" s="1" a="1"/>
  <c r="R58" i="4" s="1"/>
  <c r="R59" i="4" s="1" a="1"/>
  <c r="R59" i="4" s="1"/>
  <c r="R60" i="4" s="1" a="1"/>
  <c r="R60" i="4" s="1"/>
  <c r="R61" i="4" s="1" a="1"/>
  <c r="R61" i="4" s="1"/>
  <c r="R62" i="4" s="1" a="1"/>
  <c r="R62" i="4" s="1"/>
  <c r="R63" i="4" s="1" a="1"/>
  <c r="R63" i="4" s="1"/>
  <c r="R64" i="4" s="1" a="1"/>
  <c r="R64" i="4" s="1"/>
  <c r="R65" i="4" s="1" a="1"/>
  <c r="R65" i="4" s="1"/>
  <c r="R66" i="4" s="1" a="1"/>
  <c r="R66" i="4" s="1"/>
  <c r="R67" i="4" s="1" a="1"/>
  <c r="R67" i="4" s="1"/>
  <c r="R68" i="4" s="1" a="1"/>
  <c r="R68" i="4" s="1"/>
  <c r="R69" i="4" s="1" a="1"/>
  <c r="R69" i="4" s="1"/>
  <c r="R70" i="4" s="1" a="1"/>
  <c r="R70" i="4" s="1"/>
  <c r="R71" i="4" s="1" a="1"/>
  <c r="R71" i="4" s="1"/>
  <c r="R72" i="4" s="1" a="1"/>
  <c r="R72" i="4" s="1"/>
  <c r="R73" i="4" s="1" a="1"/>
  <c r="R73" i="4" s="1"/>
  <c r="R74" i="4" s="1" a="1"/>
  <c r="R74" i="4" s="1"/>
  <c r="R75" i="4" s="1" a="1"/>
  <c r="R75" i="4" s="1"/>
  <c r="R76" i="4" s="1" a="1"/>
  <c r="R76" i="4" s="1"/>
  <c r="R77" i="4" s="1" a="1"/>
  <c r="R77" i="4" s="1"/>
  <c r="R78" i="4" s="1" a="1"/>
  <c r="R78" i="4" s="1"/>
  <c r="R79" i="4" s="1" a="1"/>
  <c r="R79" i="4" s="1"/>
  <c r="R80" i="4" s="1" a="1"/>
  <c r="R80" i="4" s="1"/>
  <c r="R81" i="4" s="1" a="1"/>
  <c r="R81" i="4" s="1"/>
  <c r="R82" i="4" s="1" a="1"/>
  <c r="R82" i="4" s="1"/>
  <c r="R83" i="4" s="1" a="1"/>
  <c r="R83" i="4" s="1"/>
  <c r="R84" i="4" s="1" a="1"/>
  <c r="R84" i="4" s="1"/>
  <c r="R85" i="4" s="1" a="1"/>
  <c r="R85" i="4" s="1"/>
  <c r="R86" i="4" s="1" a="1"/>
  <c r="R86" i="4" s="1"/>
  <c r="R87" i="4" s="1" a="1"/>
  <c r="R87" i="4" s="1"/>
  <c r="R88" i="4" s="1" a="1"/>
  <c r="R88" i="4" s="1"/>
  <c r="R89" i="4" s="1" a="1"/>
  <c r="R89" i="4" s="1"/>
  <c r="R90" i="4" s="1" a="1"/>
  <c r="R90" i="4" s="1"/>
  <c r="R91" i="4" s="1" a="1"/>
  <c r="R91" i="4" s="1"/>
  <c r="R92" i="4" s="1" a="1"/>
  <c r="R92" i="4" s="1"/>
  <c r="R93" i="4" s="1" a="1"/>
  <c r="R93" i="4" s="1"/>
  <c r="R94" i="4" s="1" a="1"/>
  <c r="R94" i="4" s="1"/>
  <c r="R95" i="4" s="1" a="1"/>
  <c r="R95" i="4" s="1"/>
  <c r="R96" i="4" s="1" a="1"/>
  <c r="R96" i="4" s="1"/>
  <c r="R97" i="4" s="1" a="1"/>
  <c r="R97" i="4" s="1"/>
  <c r="R98" i="4" s="1" a="1"/>
  <c r="R98" i="4" s="1"/>
  <c r="R99" i="4" s="1" a="1"/>
  <c r="R99" i="4" s="1"/>
  <c r="R100" i="4" s="1" a="1"/>
  <c r="R100" i="4" s="1"/>
  <c r="R101" i="4" s="1" a="1"/>
  <c r="R101" i="4" s="1"/>
  <c r="R102" i="4" s="1" a="1"/>
  <c r="R102" i="4" s="1"/>
  <c r="R103" i="4" s="1" a="1"/>
  <c r="R103" i="4" s="1"/>
  <c r="R104" i="4" s="1" a="1"/>
  <c r="R104" i="4" s="1"/>
  <c r="R105" i="4" s="1" a="1"/>
  <c r="R105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<sst xmlns="http://schemas.openxmlformats.org/spreadsheetml/2006/main" count="34" uniqueCount="22">
  <si>
    <t>p:</t>
  </si>
  <si>
    <t>g:</t>
  </si>
  <si>
    <t>a:</t>
  </si>
  <si>
    <t>b:</t>
  </si>
  <si>
    <r>
      <t>g</t>
    </r>
    <r>
      <rPr>
        <vertAlign val="superscript"/>
        <sz val="16"/>
        <color theme="0" tint="-0.499984740745262"/>
        <rFont val="Aptos Narrow"/>
        <family val="2"/>
        <scheme val="minor"/>
      </rPr>
      <t>a</t>
    </r>
    <r>
      <rPr>
        <sz val="16"/>
        <color theme="0" tint="-0.499984740745262"/>
        <rFont val="Aptos Narrow"/>
        <family val="2"/>
        <scheme val="minor"/>
      </rPr>
      <t xml:space="preserve"> mod p =</t>
    </r>
  </si>
  <si>
    <r>
      <t>g</t>
    </r>
    <r>
      <rPr>
        <vertAlign val="superscript"/>
        <sz val="16"/>
        <color theme="0" tint="-0.499984740745262"/>
        <rFont val="Aptos Narrow"/>
        <family val="2"/>
        <scheme val="minor"/>
      </rPr>
      <t>b</t>
    </r>
    <r>
      <rPr>
        <sz val="16"/>
        <color theme="0" tint="-0.499984740745262"/>
        <rFont val="Aptos Narrow"/>
        <family val="2"/>
        <scheme val="minor"/>
      </rPr>
      <t xml:space="preserve"> mod p =</t>
    </r>
  </si>
  <si>
    <r>
      <t>B</t>
    </r>
    <r>
      <rPr>
        <vertAlign val="superscript"/>
        <sz val="16"/>
        <color theme="0" tint="-0.499984740745262"/>
        <rFont val="Aptos Narrow"/>
        <family val="2"/>
        <scheme val="minor"/>
      </rPr>
      <t>a</t>
    </r>
    <r>
      <rPr>
        <sz val="16"/>
        <color theme="0" tint="-0.499984740745262"/>
        <rFont val="Aptos Narrow"/>
        <family val="2"/>
        <scheme val="minor"/>
      </rPr>
      <t xml:space="preserve"> mod p =</t>
    </r>
  </si>
  <si>
    <r>
      <t>A</t>
    </r>
    <r>
      <rPr>
        <vertAlign val="superscript"/>
        <sz val="16"/>
        <color theme="0" tint="-0.499984740745262"/>
        <rFont val="Aptos Narrow"/>
        <family val="2"/>
        <scheme val="minor"/>
      </rPr>
      <t>b</t>
    </r>
    <r>
      <rPr>
        <sz val="16"/>
        <color theme="0" tint="-0.499984740745262"/>
        <rFont val="Aptos Narrow"/>
        <family val="2"/>
        <scheme val="minor"/>
      </rPr>
      <t xml:space="preserve"> mod p =</t>
    </r>
  </si>
  <si>
    <t>X</t>
  </si>
  <si>
    <t>Y</t>
  </si>
  <si>
    <t>Start x:</t>
  </si>
  <si>
    <t>Start y:</t>
  </si>
  <si>
    <t>n</t>
  </si>
  <si>
    <t>G</t>
  </si>
  <si>
    <t>a*G=</t>
  </si>
  <si>
    <t>b*G=</t>
  </si>
  <si>
    <t>B+(a*G)=</t>
  </si>
  <si>
    <t>A+(b*G)=</t>
  </si>
  <si>
    <t>x</t>
  </si>
  <si>
    <t>y</t>
  </si>
  <si>
    <t>test: 101</t>
  </si>
  <si>
    <t>Elliptic Curve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</si>
</sst>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0" tint="-0.499984740745262"/>
      <name val="Aptos Narrow"/>
      <family val="2"/>
      <scheme val="minor"/>
    </font>
    <font>
      <vertAlign val="superscript"/>
      <sz val="16"/>
      <color theme="0" tint="-0.499984740745262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2" xfId="0" applyBorder="1"/>
    <xf numFmtId="0" fontId="0" fillId="0" borderId="5" xfId="0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7" fillId="0" borderId="0" xfId="0" applyFont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Standard" xfId="0" builtinId="0"/>
  </cellStyles>
  <dxfs count="3"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'Elliptic Curve'!$G$5:$G$923</c:f>
              <c:numCache>
                <c:formatCode>General</c:formatCode>
                <c:ptCount val="919"/>
                <c:pt idx="0">
                  <c:v>2</c:v>
                </c:pt>
                <c:pt idx="1">
                  <c:v>3</c:v>
                </c:pt>
                <c:pt idx="2">
                  <c:v>6</c:v>
                </c:pt>
                <c:pt idx="3">
                  <c:v>0</c:v>
                </c:pt>
                <c:pt idx="4">
                  <c:v>10</c:v>
                </c:pt>
                <c:pt idx="5">
                  <c:v>10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6</c:v>
                </c:pt>
              </c:numCache>
            </c:numRef>
          </c:xVal>
          <c:yVal>
            <c:numRef>
              <c:f>'Elliptic Curve'!$H$5:$H$923</c:f>
              <c:numCache>
                <c:formatCode>General</c:formatCode>
                <c:ptCount val="9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7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67-4F22-9645-112D4484664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'Elliptic Curve'!$E$12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'Elliptic Curve'!$E$13</c:f>
              <c:numCache>
                <c:formatCode>General</c:formatCode>
                <c:ptCount val="1"/>
                <c:pt idx="0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77-427C-909E-2243FEACB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774576"/>
        <c:axId val="345776976"/>
      </c:scatterChart>
      <c:valAx>
        <c:axId val="345774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776976"/>
        <c:crosses val="autoZero"/>
        <c:crossBetween val="midCat"/>
      </c:valAx>
      <c:valAx>
        <c:axId val="34577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5774576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numFmt formatCode="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|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'Elliptic Curve'!$U$11:$U$200</c:f>
              <c:numCache>
                <c:formatCode>0</c:formatCode>
                <c:ptCount val="190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10</c:v>
                </c:pt>
                <c:pt idx="4">
                  <c:v>2</c:v>
                </c:pt>
                <c:pt idx="5">
                  <c:v>2</c:v>
                </c:pt>
                <c:pt idx="6">
                  <c:v>10</c:v>
                </c:pt>
                <c:pt idx="7">
                  <c:v>6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6</c:v>
                </c:pt>
                <c:pt idx="14">
                  <c:v>10</c:v>
                </c:pt>
                <c:pt idx="15">
                  <c:v>2</c:v>
                </c:pt>
                <c:pt idx="16">
                  <c:v>2</c:v>
                </c:pt>
                <c:pt idx="17">
                  <c:v>10</c:v>
                </c:pt>
                <c:pt idx="18">
                  <c:v>6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6</c:v>
                </c:pt>
                <c:pt idx="25">
                  <c:v>10</c:v>
                </c:pt>
                <c:pt idx="26">
                  <c:v>2</c:v>
                </c:pt>
                <c:pt idx="27">
                  <c:v>2</c:v>
                </c:pt>
                <c:pt idx="28">
                  <c:v>10</c:v>
                </c:pt>
                <c:pt idx="29">
                  <c:v>6</c:v>
                </c:pt>
                <c:pt idx="30">
                  <c:v>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3</c:v>
                </c:pt>
                <c:pt idx="35">
                  <c:v>6</c:v>
                </c:pt>
                <c:pt idx="36">
                  <c:v>10</c:v>
                </c:pt>
                <c:pt idx="37">
                  <c:v>2</c:v>
                </c:pt>
                <c:pt idx="38">
                  <c:v>2</c:v>
                </c:pt>
                <c:pt idx="39">
                  <c:v>10</c:v>
                </c:pt>
                <c:pt idx="40">
                  <c:v>6</c:v>
                </c:pt>
                <c:pt idx="41">
                  <c:v>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3</c:v>
                </c:pt>
                <c:pt idx="46">
                  <c:v>6</c:v>
                </c:pt>
                <c:pt idx="47">
                  <c:v>10</c:v>
                </c:pt>
                <c:pt idx="48">
                  <c:v>2</c:v>
                </c:pt>
                <c:pt idx="49">
                  <c:v>2</c:v>
                </c:pt>
                <c:pt idx="50">
                  <c:v>10</c:v>
                </c:pt>
                <c:pt idx="51">
                  <c:v>6</c:v>
                </c:pt>
                <c:pt idx="52">
                  <c:v>3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</c:v>
                </c:pt>
                <c:pt idx="57">
                  <c:v>6</c:v>
                </c:pt>
                <c:pt idx="58">
                  <c:v>10</c:v>
                </c:pt>
                <c:pt idx="59">
                  <c:v>2</c:v>
                </c:pt>
                <c:pt idx="60">
                  <c:v>2</c:v>
                </c:pt>
                <c:pt idx="61">
                  <c:v>10</c:v>
                </c:pt>
                <c:pt idx="62">
                  <c:v>6</c:v>
                </c:pt>
                <c:pt idx="63">
                  <c:v>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3</c:v>
                </c:pt>
                <c:pt idx="68">
                  <c:v>6</c:v>
                </c:pt>
                <c:pt idx="69">
                  <c:v>10</c:v>
                </c:pt>
                <c:pt idx="70">
                  <c:v>2</c:v>
                </c:pt>
                <c:pt idx="71">
                  <c:v>2</c:v>
                </c:pt>
                <c:pt idx="72">
                  <c:v>10</c:v>
                </c:pt>
                <c:pt idx="73">
                  <c:v>6</c:v>
                </c:pt>
                <c:pt idx="74">
                  <c:v>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3</c:v>
                </c:pt>
                <c:pt idx="79">
                  <c:v>6</c:v>
                </c:pt>
                <c:pt idx="80">
                  <c:v>10</c:v>
                </c:pt>
                <c:pt idx="81">
                  <c:v>2</c:v>
                </c:pt>
                <c:pt idx="82">
                  <c:v>2</c:v>
                </c:pt>
                <c:pt idx="83">
                  <c:v>10</c:v>
                </c:pt>
                <c:pt idx="84">
                  <c:v>6</c:v>
                </c:pt>
                <c:pt idx="85">
                  <c:v>3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3</c:v>
                </c:pt>
                <c:pt idx="90">
                  <c:v>6</c:v>
                </c:pt>
                <c:pt idx="91">
                  <c:v>10</c:v>
                </c:pt>
                <c:pt idx="92">
                  <c:v>2</c:v>
                </c:pt>
                <c:pt idx="93">
                  <c:v>2</c:v>
                </c:pt>
                <c:pt idx="94">
                  <c:v>10</c:v>
                </c:pt>
                <c:pt idx="95">
                  <c:v>6</c:v>
                </c:pt>
                <c:pt idx="96">
                  <c:v>3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3</c:v>
                </c:pt>
                <c:pt idx="101">
                  <c:v>6</c:v>
                </c:pt>
                <c:pt idx="102">
                  <c:v>10</c:v>
                </c:pt>
                <c:pt idx="103">
                  <c:v>2</c:v>
                </c:pt>
                <c:pt idx="104">
                  <c:v>2</c:v>
                </c:pt>
                <c:pt idx="105">
                  <c:v>10</c:v>
                </c:pt>
                <c:pt idx="106">
                  <c:v>6</c:v>
                </c:pt>
                <c:pt idx="107">
                  <c:v>3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3</c:v>
                </c:pt>
                <c:pt idx="112">
                  <c:v>6</c:v>
                </c:pt>
                <c:pt idx="113">
                  <c:v>10</c:v>
                </c:pt>
                <c:pt idx="114">
                  <c:v>2</c:v>
                </c:pt>
                <c:pt idx="115">
                  <c:v>2</c:v>
                </c:pt>
              </c:numCache>
            </c:numRef>
          </c:xVal>
          <c:yVal>
            <c:numRef>
              <c:f>'Elliptic Curve'!$V$11:$V$200</c:f>
              <c:numCache>
                <c:formatCode>0</c:formatCode>
                <c:ptCount val="190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10</c:v>
                </c:pt>
                <c:pt idx="5">
                  <c:v>1</c:v>
                </c:pt>
                <c:pt idx="6">
                  <c:v>7</c:v>
                </c:pt>
                <c:pt idx="7">
                  <c:v>10</c:v>
                </c:pt>
                <c:pt idx="8">
                  <c:v>10</c:v>
                </c:pt>
                <c:pt idx="9">
                  <c:v>8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4</c:v>
                </c:pt>
                <c:pt idx="15">
                  <c:v>10</c:v>
                </c:pt>
                <c:pt idx="16">
                  <c:v>1</c:v>
                </c:pt>
                <c:pt idx="17">
                  <c:v>7</c:v>
                </c:pt>
                <c:pt idx="18">
                  <c:v>10</c:v>
                </c:pt>
                <c:pt idx="19">
                  <c:v>10</c:v>
                </c:pt>
                <c:pt idx="20">
                  <c:v>8</c:v>
                </c:pt>
                <c:pt idx="21">
                  <c:v>0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4</c:v>
                </c:pt>
                <c:pt idx="26">
                  <c:v>10</c:v>
                </c:pt>
                <c:pt idx="27">
                  <c:v>1</c:v>
                </c:pt>
                <c:pt idx="28">
                  <c:v>7</c:v>
                </c:pt>
                <c:pt idx="29">
                  <c:v>10</c:v>
                </c:pt>
                <c:pt idx="30">
                  <c:v>10</c:v>
                </c:pt>
                <c:pt idx="31">
                  <c:v>8</c:v>
                </c:pt>
                <c:pt idx="32">
                  <c:v>0</c:v>
                </c:pt>
                <c:pt idx="33">
                  <c:v>3</c:v>
                </c:pt>
                <c:pt idx="34">
                  <c:v>1</c:v>
                </c:pt>
                <c:pt idx="35">
                  <c:v>1</c:v>
                </c:pt>
                <c:pt idx="36">
                  <c:v>4</c:v>
                </c:pt>
                <c:pt idx="37">
                  <c:v>10</c:v>
                </c:pt>
                <c:pt idx="38">
                  <c:v>1</c:v>
                </c:pt>
                <c:pt idx="39">
                  <c:v>7</c:v>
                </c:pt>
                <c:pt idx="40">
                  <c:v>10</c:v>
                </c:pt>
                <c:pt idx="41">
                  <c:v>10</c:v>
                </c:pt>
                <c:pt idx="42">
                  <c:v>8</c:v>
                </c:pt>
                <c:pt idx="43">
                  <c:v>0</c:v>
                </c:pt>
                <c:pt idx="44">
                  <c:v>3</c:v>
                </c:pt>
                <c:pt idx="45">
                  <c:v>1</c:v>
                </c:pt>
                <c:pt idx="46">
                  <c:v>1</c:v>
                </c:pt>
                <c:pt idx="47">
                  <c:v>4</c:v>
                </c:pt>
                <c:pt idx="48">
                  <c:v>10</c:v>
                </c:pt>
                <c:pt idx="49">
                  <c:v>1</c:v>
                </c:pt>
                <c:pt idx="50">
                  <c:v>7</c:v>
                </c:pt>
                <c:pt idx="51">
                  <c:v>10</c:v>
                </c:pt>
                <c:pt idx="52">
                  <c:v>10</c:v>
                </c:pt>
                <c:pt idx="53">
                  <c:v>8</c:v>
                </c:pt>
                <c:pt idx="54">
                  <c:v>0</c:v>
                </c:pt>
                <c:pt idx="55">
                  <c:v>3</c:v>
                </c:pt>
                <c:pt idx="56">
                  <c:v>1</c:v>
                </c:pt>
                <c:pt idx="57">
                  <c:v>1</c:v>
                </c:pt>
                <c:pt idx="58">
                  <c:v>4</c:v>
                </c:pt>
                <c:pt idx="59">
                  <c:v>10</c:v>
                </c:pt>
                <c:pt idx="60">
                  <c:v>1</c:v>
                </c:pt>
                <c:pt idx="61">
                  <c:v>7</c:v>
                </c:pt>
                <c:pt idx="62">
                  <c:v>10</c:v>
                </c:pt>
                <c:pt idx="63">
                  <c:v>10</c:v>
                </c:pt>
                <c:pt idx="64">
                  <c:v>8</c:v>
                </c:pt>
                <c:pt idx="65">
                  <c:v>0</c:v>
                </c:pt>
                <c:pt idx="66">
                  <c:v>3</c:v>
                </c:pt>
                <c:pt idx="67">
                  <c:v>1</c:v>
                </c:pt>
                <c:pt idx="68">
                  <c:v>1</c:v>
                </c:pt>
                <c:pt idx="69">
                  <c:v>4</c:v>
                </c:pt>
                <c:pt idx="70">
                  <c:v>10</c:v>
                </c:pt>
                <c:pt idx="71">
                  <c:v>1</c:v>
                </c:pt>
                <c:pt idx="72">
                  <c:v>7</c:v>
                </c:pt>
                <c:pt idx="73">
                  <c:v>10</c:v>
                </c:pt>
                <c:pt idx="74">
                  <c:v>10</c:v>
                </c:pt>
                <c:pt idx="75">
                  <c:v>8</c:v>
                </c:pt>
                <c:pt idx="76">
                  <c:v>0</c:v>
                </c:pt>
                <c:pt idx="77">
                  <c:v>3</c:v>
                </c:pt>
                <c:pt idx="78">
                  <c:v>1</c:v>
                </c:pt>
                <c:pt idx="79">
                  <c:v>1</c:v>
                </c:pt>
                <c:pt idx="80">
                  <c:v>4</c:v>
                </c:pt>
                <c:pt idx="81">
                  <c:v>10</c:v>
                </c:pt>
                <c:pt idx="82">
                  <c:v>1</c:v>
                </c:pt>
                <c:pt idx="83">
                  <c:v>7</c:v>
                </c:pt>
                <c:pt idx="84">
                  <c:v>10</c:v>
                </c:pt>
                <c:pt idx="85">
                  <c:v>10</c:v>
                </c:pt>
                <c:pt idx="86">
                  <c:v>8</c:v>
                </c:pt>
                <c:pt idx="87">
                  <c:v>0</c:v>
                </c:pt>
                <c:pt idx="88">
                  <c:v>3</c:v>
                </c:pt>
                <c:pt idx="89">
                  <c:v>1</c:v>
                </c:pt>
                <c:pt idx="90">
                  <c:v>1</c:v>
                </c:pt>
                <c:pt idx="91">
                  <c:v>4</c:v>
                </c:pt>
                <c:pt idx="92">
                  <c:v>10</c:v>
                </c:pt>
                <c:pt idx="93">
                  <c:v>1</c:v>
                </c:pt>
                <c:pt idx="94">
                  <c:v>7</c:v>
                </c:pt>
                <c:pt idx="95">
                  <c:v>10</c:v>
                </c:pt>
                <c:pt idx="96">
                  <c:v>10</c:v>
                </c:pt>
                <c:pt idx="97">
                  <c:v>8</c:v>
                </c:pt>
                <c:pt idx="98">
                  <c:v>0</c:v>
                </c:pt>
                <c:pt idx="99">
                  <c:v>3</c:v>
                </c:pt>
                <c:pt idx="100">
                  <c:v>1</c:v>
                </c:pt>
                <c:pt idx="101">
                  <c:v>1</c:v>
                </c:pt>
                <c:pt idx="102" formatCode="General">
                  <c:v>4</c:v>
                </c:pt>
                <c:pt idx="103" formatCode="General">
                  <c:v>10</c:v>
                </c:pt>
                <c:pt idx="104" formatCode="General">
                  <c:v>1</c:v>
                </c:pt>
                <c:pt idx="105" formatCode="General">
                  <c:v>7</c:v>
                </c:pt>
                <c:pt idx="106" formatCode="General">
                  <c:v>10</c:v>
                </c:pt>
                <c:pt idx="107" formatCode="General">
                  <c:v>10</c:v>
                </c:pt>
                <c:pt idx="108" formatCode="General">
                  <c:v>8</c:v>
                </c:pt>
                <c:pt idx="109" formatCode="General">
                  <c:v>0</c:v>
                </c:pt>
                <c:pt idx="110" formatCode="General">
                  <c:v>3</c:v>
                </c:pt>
                <c:pt idx="111" formatCode="General">
                  <c:v>1</c:v>
                </c:pt>
                <c:pt idx="112" formatCode="General">
                  <c:v>1</c:v>
                </c:pt>
                <c:pt idx="113" formatCode="General">
                  <c:v>4</c:v>
                </c:pt>
                <c:pt idx="114" formatCode="General">
                  <c:v>10</c:v>
                </c:pt>
                <c:pt idx="115" formatCode="General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31-42A9-A24B-4B77DA1C16E1}"/>
            </c:ext>
          </c:extLst>
        </c:ser>
        <c:ser>
          <c:idx val="2"/>
          <c:order val="1"/>
          <c:spPr>
            <a:ln w="5080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'Elliptic Curve'!$D$23:$D$200</c:f>
              <c:numCache>
                <c:formatCode>General</c:formatCode>
                <c:ptCount val="178"/>
                <c:pt idx="0" formatCode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10</c:v>
                </c:pt>
              </c:numCache>
            </c:numRef>
          </c:xVal>
          <c:yVal>
            <c:numRef>
              <c:f>'Elliptic Curve'!$E$23:$E$200</c:f>
              <c:numCache>
                <c:formatCode>General</c:formatCode>
                <c:ptCount val="178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3F2-4CC1-8968-1F7A5B717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1536240"/>
        <c:axId val="1051527600"/>
      </c:scatterChart>
      <c:valAx>
        <c:axId val="1051536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51527600"/>
        <c:crosses val="autoZero"/>
        <c:crossBetween val="midCat"/>
      </c:valAx>
      <c:valAx>
        <c:axId val="10515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51536240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63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ECDH!$U$4:$U$22</c:f>
              <c:numCache>
                <c:formatCode>General</c:formatCode>
                <c:ptCount val="19"/>
                <c:pt idx="0">
                  <c:v>10</c:v>
                </c:pt>
                <c:pt idx="1">
                  <c:v>2</c:v>
                </c:pt>
                <c:pt idx="2">
                  <c:v>2</c:v>
                </c:pt>
              </c:numCache>
            </c:numRef>
          </c:xVal>
          <c:yVal>
            <c:numRef>
              <c:f>ECDH!$V$4:$V$97</c:f>
              <c:numCache>
                <c:formatCode>General</c:formatCode>
                <c:ptCount val="94"/>
                <c:pt idx="0">
                  <c:v>4</c:v>
                </c:pt>
                <c:pt idx="1">
                  <c:v>10</c:v>
                </c:pt>
                <c:pt idx="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B53-4C54-9944-60EC41494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710000"/>
        <c:axId val="1416710960"/>
      </c:scatterChart>
      <c:valAx>
        <c:axId val="1416710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16710960"/>
        <c:crosses val="autoZero"/>
        <c:crossBetween val="midCat"/>
      </c:valAx>
      <c:valAx>
        <c:axId val="141671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16710000"/>
        <c:crossesAt val="11"/>
        <c:crossBetween val="midCat"/>
      </c:valAx>
      <c:spPr>
        <a:noFill/>
        <a:ln w="25400"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ECDH!$Y$3</c:f>
              <c:strCache>
                <c:ptCount val="1"/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ECDH!$X$4:$X$97</c:f>
              <c:numCache>
                <c:formatCode>General</c:formatCode>
                <c:ptCount val="94"/>
                <c:pt idx="0">
                  <c:v>10</c:v>
                </c:pt>
                <c:pt idx="1">
                  <c:v>2</c:v>
                </c:pt>
                <c:pt idx="2">
                  <c:v>2</c:v>
                </c:pt>
                <c:pt idx="3">
                  <c:v>10</c:v>
                </c:pt>
                <c:pt idx="4">
                  <c:v>6</c:v>
                </c:pt>
              </c:numCache>
            </c:numRef>
          </c:xVal>
          <c:yVal>
            <c:numRef>
              <c:f>ECDH!$Y$4:$Y$97</c:f>
              <c:numCache>
                <c:formatCode>General</c:formatCode>
                <c:ptCount val="94"/>
                <c:pt idx="0">
                  <c:v>4</c:v>
                </c:pt>
                <c:pt idx="1">
                  <c:v>10</c:v>
                </c:pt>
                <c:pt idx="2">
                  <c:v>1</c:v>
                </c:pt>
                <c:pt idx="3">
                  <c:v>7</c:v>
                </c:pt>
                <c:pt idx="4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3D-4BC1-83D9-5883D101D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4536928"/>
        <c:axId val="1364536448"/>
      </c:scatterChart>
      <c:valAx>
        <c:axId val="1364536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4536448"/>
        <c:crosses val="autoZero"/>
        <c:crossBetween val="midCat"/>
      </c:valAx>
      <c:valAx>
        <c:axId val="136453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4536928"/>
        <c:crossesAt val="11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ECDH!$V$3</c:f>
              <c:strCache>
                <c:ptCount val="1"/>
              </c:strCache>
            </c:strRef>
          </c:tx>
          <c:spPr>
            <a:ln w="63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ECDH!$U$4:$U$97</c:f>
              <c:numCache>
                <c:formatCode>General</c:formatCode>
                <c:ptCount val="94"/>
                <c:pt idx="0">
                  <c:v>10</c:v>
                </c:pt>
                <c:pt idx="1">
                  <c:v>2</c:v>
                </c:pt>
                <c:pt idx="2">
                  <c:v>2</c:v>
                </c:pt>
              </c:numCache>
            </c:numRef>
          </c:xVal>
          <c:yVal>
            <c:numRef>
              <c:f>ECDH!$V$4:$V$97</c:f>
              <c:numCache>
                <c:formatCode>General</c:formatCode>
                <c:ptCount val="94"/>
                <c:pt idx="0">
                  <c:v>4</c:v>
                </c:pt>
                <c:pt idx="1">
                  <c:v>10</c:v>
                </c:pt>
                <c:pt idx="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8F-4CF4-BCA7-95295719D4B9}"/>
            </c:ext>
          </c:extLst>
        </c:ser>
        <c:ser>
          <c:idx val="1"/>
          <c:order val="1"/>
          <c:spPr>
            <a:ln w="31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ECDH!$AA$4:$AA$97</c:f>
              <c:numCache>
                <c:formatCode>General</c:formatCode>
                <c:ptCount val="94"/>
                <c:pt idx="0">
                  <c:v>2</c:v>
                </c:pt>
                <c:pt idx="1">
                  <c:v>10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</c:numCache>
            </c:numRef>
          </c:xVal>
          <c:yVal>
            <c:numRef>
              <c:f>ECDH!$AB$4:$AB$97</c:f>
              <c:numCache>
                <c:formatCode>General</c:formatCode>
                <c:ptCount val="94"/>
                <c:pt idx="0">
                  <c:v>1</c:v>
                </c:pt>
                <c:pt idx="1">
                  <c:v>7</c:v>
                </c:pt>
                <c:pt idx="2">
                  <c:v>10</c:v>
                </c:pt>
                <c:pt idx="3">
                  <c:v>10</c:v>
                </c:pt>
                <c:pt idx="4">
                  <c:v>8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D8F-4CF4-BCA7-95295719D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710000"/>
        <c:axId val="1416710960"/>
      </c:scatterChart>
      <c:valAx>
        <c:axId val="1416710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16710960"/>
        <c:crosses val="autoZero"/>
        <c:crossBetween val="midCat"/>
      </c:valAx>
      <c:valAx>
        <c:axId val="141671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16710000"/>
        <c:crossesAt val="11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ECDH!$Y$3</c:f>
              <c:strCache>
                <c:ptCount val="1"/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ECDH!$X$4:$X$97</c:f>
              <c:numCache>
                <c:formatCode>General</c:formatCode>
                <c:ptCount val="94"/>
                <c:pt idx="0">
                  <c:v>10</c:v>
                </c:pt>
                <c:pt idx="1">
                  <c:v>2</c:v>
                </c:pt>
                <c:pt idx="2">
                  <c:v>2</c:v>
                </c:pt>
                <c:pt idx="3">
                  <c:v>10</c:v>
                </c:pt>
                <c:pt idx="4">
                  <c:v>6</c:v>
                </c:pt>
              </c:numCache>
            </c:numRef>
          </c:xVal>
          <c:yVal>
            <c:numRef>
              <c:f>ECDH!$Y$4:$Y$97</c:f>
              <c:numCache>
                <c:formatCode>General</c:formatCode>
                <c:ptCount val="94"/>
                <c:pt idx="0">
                  <c:v>4</c:v>
                </c:pt>
                <c:pt idx="1">
                  <c:v>10</c:v>
                </c:pt>
                <c:pt idx="2">
                  <c:v>1</c:v>
                </c:pt>
                <c:pt idx="3">
                  <c:v>7</c:v>
                </c:pt>
                <c:pt idx="4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15-4B73-9693-0C94CBDA15E0}"/>
            </c:ext>
          </c:extLst>
        </c:ser>
        <c:ser>
          <c:idx val="1"/>
          <c:order val="1"/>
          <c:spPr>
            <a:ln w="31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ECDH!$AD$4:$AD$97</c:f>
              <c:numCache>
                <c:formatCode>General</c:formatCode>
                <c:ptCount val="94"/>
                <c:pt idx="0">
                  <c:v>6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xVal>
          <c:yVal>
            <c:numRef>
              <c:f>ECDH!$AE$4:$AE$97</c:f>
              <c:numCache>
                <c:formatCode>General</c:formatCode>
                <c:ptCount val="94"/>
                <c:pt idx="0">
                  <c:v>10</c:v>
                </c:pt>
                <c:pt idx="1">
                  <c:v>10</c:v>
                </c:pt>
                <c:pt idx="2">
                  <c:v>8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015-4B73-9693-0C94CBDA1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4536928"/>
        <c:axId val="1364536448"/>
      </c:scatterChart>
      <c:valAx>
        <c:axId val="1364536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4536448"/>
        <c:crosses val="autoZero"/>
        <c:crossBetween val="midCat"/>
      </c:valAx>
      <c:valAx>
        <c:axId val="136453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4536928"/>
        <c:crossesAt val="11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chart" Target="../charts/chart6.xml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chart" Target="../charts/chart5.xml"/><Relationship Id="rId2" Type="http://schemas.openxmlformats.org/officeDocument/2006/relationships/image" Target="../media/image6.png"/><Relationship Id="rId1" Type="http://schemas.openxmlformats.org/officeDocument/2006/relationships/image" Target="../media/image4.png"/><Relationship Id="rId6" Type="http://schemas.openxmlformats.org/officeDocument/2006/relationships/image" Target="../media/image2.png"/><Relationship Id="rId11" Type="http://schemas.openxmlformats.org/officeDocument/2006/relationships/chart" Target="../charts/chart4.xml"/><Relationship Id="rId5" Type="http://schemas.openxmlformats.org/officeDocument/2006/relationships/image" Target="../media/image1.png"/><Relationship Id="rId10" Type="http://schemas.openxmlformats.org/officeDocument/2006/relationships/chart" Target="../charts/chart3.xml"/><Relationship Id="rId4" Type="http://schemas.openxmlformats.org/officeDocument/2006/relationships/image" Target="../media/image5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350520</xdr:colOff>
      <xdr:row>3</xdr:row>
      <xdr:rowOff>129540</xdr:rowOff>
    </xdr:from>
    <xdr:to>
      <xdr:col>4</xdr:col>
      <xdr:colOff>198120</xdr:colOff>
      <xdr:row>5</xdr:row>
      <xdr:rowOff>38100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9455CC11-FD94-60A4-CEBA-366FAD5A7D73}"/>
                </a:ext>
              </a:extLst>
            </xdr:cNvPr>
            <xdr:cNvSpPr txBox="1"/>
          </xdr:nvSpPr>
          <xdr:spPr>
            <a:xfrm>
              <a:off x="350520" y="762000"/>
              <a:ext cx="960120" cy="381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16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de-DE" sz="1600" b="0" i="1">
                            <a:latin typeface="Cambria Math" panose="02040503050406030204" pitchFamily="18" charset="0"/>
                          </a:rPr>
                          <m:t>𝑔</m:t>
                        </m:r>
                      </m:e>
                      <m:sup>
                        <m:r>
                          <a:rPr lang="de-DE" sz="1600" b="0" i="1">
                            <a:latin typeface="Cambria Math" panose="02040503050406030204" pitchFamily="18" charset="0"/>
                          </a:rPr>
                          <m:t>𝑥</m:t>
                        </m:r>
                      </m:sup>
                    </m:sSup>
                    <m:r>
                      <a:rPr lang="de-DE" sz="16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de-DE" sz="1600" b="0" i="1">
                        <a:latin typeface="Cambria Math" panose="02040503050406030204" pitchFamily="18" charset="0"/>
                      </a:rPr>
                      <m:t>𝑚𝑜𝑑</m:t>
                    </m:r>
                    <m:r>
                      <a:rPr lang="de-DE" sz="16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de-DE" sz="1600" b="0" i="1">
                        <a:latin typeface="Cambria Math" panose="02040503050406030204" pitchFamily="18" charset="0"/>
                      </a:rPr>
                      <m:t>𝑝</m:t>
                    </m:r>
                  </m:oMath>
                </m:oMathPara>
              </a14:m>
              <a:endParaRPr lang="de-DE" sz="1600"/>
            </a:p>
          </xdr:txBody>
        </xdr:sp>
      </mc:Choice>
      <mc:Fallback xmlns=""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9455CC11-FD94-60A4-CEBA-366FAD5A7D73}"/>
                </a:ext>
              </a:extLst>
            </xdr:cNvPr>
            <xdr:cNvSpPr txBox="1"/>
          </xdr:nvSpPr>
          <xdr:spPr>
            <a:xfrm>
              <a:off x="350520" y="762000"/>
              <a:ext cx="960120" cy="3810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/>
              <a:r>
                <a:rPr lang="de-DE" sz="1600" b="0" i="0">
                  <a:latin typeface="Cambria Math" panose="02040503050406030204" pitchFamily="18" charset="0"/>
                </a:rPr>
                <a:t>𝑔^𝑥  𝑚𝑜𝑑 𝑝</a:t>
              </a:r>
              <a:endParaRPr lang="de-DE" sz="1600"/>
            </a:p>
          </xdr:txBody>
        </xdr:sp>
      </mc:Fallback>
    </mc:AlternateContent>
    <xdr:clientData/>
  </xdr:twoCellAnchor>
  <xdr:oneCellAnchor>
    <xdr:from>
      <xdr:col>14</xdr:col>
      <xdr:colOff>30480</xdr:colOff>
      <xdr:row>3</xdr:row>
      <xdr:rowOff>163830</xdr:rowOff>
    </xdr:from>
    <xdr:ext cx="172996" cy="28437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855E3FA9-906B-D7D0-B885-BF49DC6E93B5}"/>
                </a:ext>
              </a:extLst>
            </xdr:cNvPr>
            <xdr:cNvSpPr txBox="1"/>
          </xdr:nvSpPr>
          <xdr:spPr>
            <a:xfrm>
              <a:off x="5002530" y="800100"/>
              <a:ext cx="172996" cy="2843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800" b="0" i="1">
                        <a:latin typeface="Cambria Math" panose="02040503050406030204" pitchFamily="18" charset="0"/>
                      </a:rPr>
                      <m:t>𝑥</m:t>
                    </m:r>
                  </m:oMath>
                </m:oMathPara>
              </a14:m>
              <a:endParaRPr lang="de-DE" sz="1800"/>
            </a:p>
          </xdr:txBody>
        </xdr:sp>
      </mc:Choice>
      <mc:Fallback xmlns="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855E3FA9-906B-D7D0-B885-BF49DC6E93B5}"/>
                </a:ext>
              </a:extLst>
            </xdr:cNvPr>
            <xdr:cNvSpPr txBox="1"/>
          </xdr:nvSpPr>
          <xdr:spPr>
            <a:xfrm>
              <a:off x="5002530" y="800100"/>
              <a:ext cx="172996" cy="2843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800" b="0" i="0">
                  <a:latin typeface="Cambria Math" panose="02040503050406030204" pitchFamily="18" charset="0"/>
                </a:rPr>
                <a:t>𝑥</a:t>
              </a:r>
              <a:endParaRPr lang="de-DE" sz="1800"/>
            </a:p>
          </xdr:txBody>
        </xdr:sp>
      </mc:Fallback>
    </mc:AlternateContent>
    <xdr:clientData/>
  </xdr:oneCellAnchor>
  <xdr:oneCellAnchor>
    <xdr:from>
      <xdr:col>3</xdr:col>
      <xdr:colOff>99060</xdr:colOff>
      <xdr:row>17</xdr:row>
      <xdr:rowOff>118110</xdr:rowOff>
    </xdr:from>
    <xdr:ext cx="188385" cy="28437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5ED99465-AB8E-4B2E-824C-B76D60B948B4}"/>
                </a:ext>
              </a:extLst>
            </xdr:cNvPr>
            <xdr:cNvSpPr txBox="1"/>
          </xdr:nvSpPr>
          <xdr:spPr>
            <a:xfrm>
              <a:off x="1082040" y="3417570"/>
              <a:ext cx="188385" cy="2843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800" b="0" i="1">
                        <a:latin typeface="Cambria Math" panose="02040503050406030204" pitchFamily="18" charset="0"/>
                      </a:rPr>
                      <m:t>𝑔</m:t>
                    </m:r>
                  </m:oMath>
                </m:oMathPara>
              </a14:m>
              <a:endParaRPr lang="de-DE" sz="1800"/>
            </a:p>
          </xdr:txBody>
        </xdr:sp>
      </mc:Choice>
      <mc:Fallback xmlns="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5ED99465-AB8E-4B2E-824C-B76D60B948B4}"/>
                </a:ext>
              </a:extLst>
            </xdr:cNvPr>
            <xdr:cNvSpPr txBox="1"/>
          </xdr:nvSpPr>
          <xdr:spPr>
            <a:xfrm>
              <a:off x="1082040" y="3417570"/>
              <a:ext cx="188385" cy="2843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800" b="0" i="0">
                  <a:latin typeface="Cambria Math" panose="02040503050406030204" pitchFamily="18" charset="0"/>
                </a:rPr>
                <a:t>𝑔</a:t>
              </a:r>
              <a:endParaRPr lang="de-DE" sz="18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12365</xdr:colOff>
      <xdr:row>9</xdr:row>
      <xdr:rowOff>206856</xdr:rowOff>
    </xdr:from>
    <xdr:to>
      <xdr:col>6</xdr:col>
      <xdr:colOff>523872</xdr:colOff>
      <xdr:row>11</xdr:row>
      <xdr:rowOff>51965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1817EACF-EBE0-2321-77F1-07F065234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468618" y="3476704"/>
          <a:ext cx="511507" cy="385261"/>
        </a:xfrm>
        <a:prstGeom prst="rect">
          <a:avLst/>
        </a:prstGeom>
      </xdr:spPr>
    </xdr:pic>
    <xdr:clientData/>
  </xdr:twoCellAnchor>
  <xdr:twoCellAnchor editAs="oneCell">
    <xdr:from>
      <xdr:col>5</xdr:col>
      <xdr:colOff>167568</xdr:colOff>
      <xdr:row>12</xdr:row>
      <xdr:rowOff>187136</xdr:rowOff>
    </xdr:from>
    <xdr:to>
      <xdr:col>5</xdr:col>
      <xdr:colOff>684003</xdr:colOff>
      <xdr:row>14</xdr:row>
      <xdr:rowOff>47485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D7D45381-2FF0-8E0D-0D10-73CA37614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832884" y="4267212"/>
          <a:ext cx="516435" cy="400501"/>
        </a:xfrm>
        <a:prstGeom prst="rect">
          <a:avLst/>
        </a:prstGeom>
      </xdr:spPr>
    </xdr:pic>
    <xdr:clientData/>
  </xdr:twoCellAnchor>
  <xdr:twoCellAnchor editAs="oneCell">
    <xdr:from>
      <xdr:col>1</xdr:col>
      <xdr:colOff>700993</xdr:colOff>
      <xdr:row>4</xdr:row>
      <xdr:rowOff>111807</xdr:rowOff>
    </xdr:from>
    <xdr:to>
      <xdr:col>4</xdr:col>
      <xdr:colOff>376869</xdr:colOff>
      <xdr:row>7</xdr:row>
      <xdr:rowOff>2623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1EAA85E3-E38C-8F97-6C84-F2F8C4E57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</a:blip>
        <a:stretch>
          <a:fillRect/>
        </a:stretch>
      </xdr:blipFill>
      <xdr:spPr>
        <a:xfrm>
          <a:off x="1496860" y="1415674"/>
          <a:ext cx="1775151" cy="700412"/>
        </a:xfrm>
        <a:prstGeom prst="rect">
          <a:avLst/>
        </a:prstGeom>
      </xdr:spPr>
    </xdr:pic>
    <xdr:clientData/>
  </xdr:twoCellAnchor>
  <xdr:twoCellAnchor editAs="oneCell">
    <xdr:from>
      <xdr:col>7</xdr:col>
      <xdr:colOff>771417</xdr:colOff>
      <xdr:row>4</xdr:row>
      <xdr:rowOff>135705</xdr:rowOff>
    </xdr:from>
    <xdr:to>
      <xdr:col>10</xdr:col>
      <xdr:colOff>314293</xdr:colOff>
      <xdr:row>7</xdr:row>
      <xdr:rowOff>662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93D018D7-FCE5-EB93-B18D-EE1DFCEBA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</a:blip>
        <a:stretch>
          <a:fillRect/>
        </a:stretch>
      </xdr:blipFill>
      <xdr:spPr>
        <a:xfrm>
          <a:off x="6342484" y="1439572"/>
          <a:ext cx="1703936" cy="670319"/>
        </a:xfrm>
        <a:prstGeom prst="rect">
          <a:avLst/>
        </a:prstGeom>
      </xdr:spPr>
    </xdr:pic>
    <xdr:clientData/>
  </xdr:twoCellAnchor>
  <xdr:twoCellAnchor>
    <xdr:from>
      <xdr:col>5</xdr:col>
      <xdr:colOff>31351</xdr:colOff>
      <xdr:row>1</xdr:row>
      <xdr:rowOff>86956</xdr:rowOff>
    </xdr:from>
    <xdr:to>
      <xdr:col>5</xdr:col>
      <xdr:colOff>515315</xdr:colOff>
      <xdr:row>2</xdr:row>
      <xdr:rowOff>257432</xdr:rowOff>
    </xdr:to>
    <xdr:sp macro="" textlink="">
      <xdr:nvSpPr>
        <xdr:cNvPr id="20" name="Rechteck: abgerundete Ecken 19">
          <a:extLst>
            <a:ext uri="{FF2B5EF4-FFF2-40B4-BE49-F238E27FC236}">
              <a16:creationId xmlns:a16="http://schemas.microsoft.com/office/drawing/2014/main" id="{F2D27ABB-D4E4-4A6C-9D30-77D26272F2C3}"/>
            </a:ext>
          </a:extLst>
        </xdr:cNvPr>
        <xdr:cNvSpPr/>
      </xdr:nvSpPr>
      <xdr:spPr>
        <a:xfrm>
          <a:off x="3484465" y="1167260"/>
          <a:ext cx="483964" cy="440552"/>
        </a:xfrm>
        <a:prstGeom prst="roundRect">
          <a:avLst/>
        </a:prstGeom>
        <a:solidFill>
          <a:srgbClr val="819FFF"/>
        </a:solidFill>
        <a:ln w="38100"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/>
        </a:p>
      </xdr:txBody>
    </xdr:sp>
    <xdr:clientData/>
  </xdr:twoCellAnchor>
  <xdr:twoCellAnchor editAs="oneCell">
    <xdr:from>
      <xdr:col>2</xdr:col>
      <xdr:colOff>508000</xdr:colOff>
      <xdr:row>7</xdr:row>
      <xdr:rowOff>84668</xdr:rowOff>
    </xdr:from>
    <xdr:to>
      <xdr:col>3</xdr:col>
      <xdr:colOff>264582</xdr:colOff>
      <xdr:row>9</xdr:row>
      <xdr:rowOff>0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367EA825-EB1D-902B-5188-9289D1971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</a:blip>
        <a:stretch>
          <a:fillRect/>
        </a:stretch>
      </xdr:blipFill>
      <xdr:spPr>
        <a:xfrm>
          <a:off x="2099733" y="2794001"/>
          <a:ext cx="552449" cy="482599"/>
        </a:xfrm>
        <a:prstGeom prst="rect">
          <a:avLst/>
        </a:prstGeom>
      </xdr:spPr>
    </xdr:pic>
    <xdr:clientData/>
  </xdr:twoCellAnchor>
  <xdr:twoCellAnchor editAs="oneCell">
    <xdr:from>
      <xdr:col>8</xdr:col>
      <xdr:colOff>482600</xdr:colOff>
      <xdr:row>7</xdr:row>
      <xdr:rowOff>8469</xdr:rowOff>
    </xdr:from>
    <xdr:to>
      <xdr:col>9</xdr:col>
      <xdr:colOff>292463</xdr:colOff>
      <xdr:row>8</xdr:row>
      <xdr:rowOff>228600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13F620FD-64A8-2F5D-5363-C8A22CA26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</a:blip>
        <a:stretch>
          <a:fillRect/>
        </a:stretch>
      </xdr:blipFill>
      <xdr:spPr>
        <a:xfrm>
          <a:off x="6849533" y="2717802"/>
          <a:ext cx="605731" cy="516465"/>
        </a:xfrm>
        <a:prstGeom prst="rect">
          <a:avLst/>
        </a:prstGeom>
      </xdr:spPr>
    </xdr:pic>
    <xdr:clientData/>
  </xdr:twoCellAnchor>
  <xdr:twoCellAnchor>
    <xdr:from>
      <xdr:col>2</xdr:col>
      <xdr:colOff>214178</xdr:colOff>
      <xdr:row>15</xdr:row>
      <xdr:rowOff>112808</xdr:rowOff>
    </xdr:from>
    <xdr:to>
      <xdr:col>3</xdr:col>
      <xdr:colOff>495942</xdr:colOff>
      <xdr:row>17</xdr:row>
      <xdr:rowOff>192941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29D20017-14AD-6B04-27F9-0E33685D0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</a:blip>
        <a:stretch>
          <a:fillRect/>
        </a:stretch>
      </xdr:blipFill>
      <xdr:spPr>
        <a:xfrm>
          <a:off x="1796051" y="5003112"/>
          <a:ext cx="1072701" cy="620285"/>
        </a:xfrm>
        <a:prstGeom prst="rect">
          <a:avLst/>
        </a:prstGeom>
      </xdr:spPr>
    </xdr:pic>
    <xdr:clientData/>
  </xdr:twoCellAnchor>
  <xdr:twoCellAnchor>
    <xdr:from>
      <xdr:col>8</xdr:col>
      <xdr:colOff>289330</xdr:colOff>
      <xdr:row>15</xdr:row>
      <xdr:rowOff>173638</xdr:rowOff>
    </xdr:from>
    <xdr:to>
      <xdr:col>10</xdr:col>
      <xdr:colOff>38464</xdr:colOff>
      <xdr:row>18</xdr:row>
      <xdr:rowOff>19454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9226F99D-6B10-34FB-B80C-3EC708A6A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</a:blip>
        <a:stretch>
          <a:fillRect/>
        </a:stretch>
      </xdr:blipFill>
      <xdr:spPr>
        <a:xfrm>
          <a:off x="6327457" y="5063942"/>
          <a:ext cx="1099513" cy="656044"/>
        </a:xfrm>
        <a:prstGeom prst="rect">
          <a:avLst/>
        </a:prstGeom>
      </xdr:spPr>
    </xdr:pic>
    <xdr:clientData/>
  </xdr:twoCellAnchor>
  <xdr:twoCellAnchor>
    <xdr:from>
      <xdr:col>5</xdr:col>
      <xdr:colOff>549798</xdr:colOff>
      <xdr:row>18</xdr:row>
      <xdr:rowOff>106101</xdr:rowOff>
    </xdr:from>
    <xdr:to>
      <xdr:col>6</xdr:col>
      <xdr:colOff>269108</xdr:colOff>
      <xdr:row>19</xdr:row>
      <xdr:rowOff>235722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BB1F7EFE-F4F4-4FC2-AA3E-2A902C588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15114" y="5806633"/>
          <a:ext cx="442728" cy="428633"/>
        </a:xfrm>
        <a:prstGeom prst="rect">
          <a:avLst/>
        </a:prstGeom>
      </xdr:spPr>
    </xdr:pic>
    <xdr:clientData/>
  </xdr:twoCellAnchor>
  <xdr:twoCellAnchor>
    <xdr:from>
      <xdr:col>6</xdr:col>
      <xdr:colOff>384854</xdr:colOff>
      <xdr:row>17</xdr:row>
      <xdr:rowOff>77164</xdr:rowOff>
    </xdr:from>
    <xdr:to>
      <xdr:col>8</xdr:col>
      <xdr:colOff>163974</xdr:colOff>
      <xdr:row>18</xdr:row>
      <xdr:rowOff>252899</xdr:rowOff>
    </xdr:to>
    <xdr:cxnSp macro="">
      <xdr:nvCxnSpPr>
        <xdr:cNvPr id="33" name="Gerade Verbindung mit Pfeil 32">
          <a:extLst>
            <a:ext uri="{FF2B5EF4-FFF2-40B4-BE49-F238E27FC236}">
              <a16:creationId xmlns:a16="http://schemas.microsoft.com/office/drawing/2014/main" id="{5B11B365-DD4E-8185-99C4-93B45A8B6739}"/>
            </a:ext>
          </a:extLst>
        </xdr:cNvPr>
        <xdr:cNvCxnSpPr/>
      </xdr:nvCxnSpPr>
      <xdr:spPr>
        <a:xfrm flipH="1">
          <a:off x="4841107" y="5507620"/>
          <a:ext cx="1360994" cy="44581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96455</xdr:colOff>
      <xdr:row>17</xdr:row>
      <xdr:rowOff>38582</xdr:rowOff>
    </xdr:from>
    <xdr:to>
      <xdr:col>5</xdr:col>
      <xdr:colOff>414760</xdr:colOff>
      <xdr:row>18</xdr:row>
      <xdr:rowOff>241139</xdr:rowOff>
    </xdr:to>
    <xdr:cxnSp macro="">
      <xdr:nvCxnSpPr>
        <xdr:cNvPr id="34" name="Gerade Verbindung mit Pfeil 33">
          <a:extLst>
            <a:ext uri="{FF2B5EF4-FFF2-40B4-BE49-F238E27FC236}">
              <a16:creationId xmlns:a16="http://schemas.microsoft.com/office/drawing/2014/main" id="{6BAD1FFD-2890-4AEF-AC33-AD1883AC46F6}"/>
            </a:ext>
          </a:extLst>
        </xdr:cNvPr>
        <xdr:cNvCxnSpPr/>
      </xdr:nvCxnSpPr>
      <xdr:spPr>
        <a:xfrm>
          <a:off x="2970835" y="5469038"/>
          <a:ext cx="1109241" cy="47263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287436</xdr:colOff>
      <xdr:row>11</xdr:row>
      <xdr:rowOff>115744</xdr:rowOff>
    </xdr:from>
    <xdr:to>
      <xdr:col>7</xdr:col>
      <xdr:colOff>723416</xdr:colOff>
      <xdr:row>11</xdr:row>
      <xdr:rowOff>123460</xdr:rowOff>
    </xdr:to>
    <xdr:cxnSp macro="">
      <xdr:nvCxnSpPr>
        <xdr:cNvPr id="39" name="Gerade Verbindung mit Pfeil 38">
          <a:extLst>
            <a:ext uri="{FF2B5EF4-FFF2-40B4-BE49-F238E27FC236}">
              <a16:creationId xmlns:a16="http://schemas.microsoft.com/office/drawing/2014/main" id="{0205C883-9EE8-4044-9C63-50397705BBC6}"/>
            </a:ext>
          </a:extLst>
        </xdr:cNvPr>
        <xdr:cNvCxnSpPr/>
      </xdr:nvCxnSpPr>
      <xdr:spPr>
        <a:xfrm flipV="1">
          <a:off x="3161816" y="3925744"/>
          <a:ext cx="2789499" cy="771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200626</xdr:colOff>
      <xdr:row>14</xdr:row>
      <xdr:rowOff>133109</xdr:rowOff>
    </xdr:from>
    <xdr:to>
      <xdr:col>7</xdr:col>
      <xdr:colOff>598026</xdr:colOff>
      <xdr:row>14</xdr:row>
      <xdr:rowOff>133109</xdr:rowOff>
    </xdr:to>
    <xdr:cxnSp macro="">
      <xdr:nvCxnSpPr>
        <xdr:cNvPr id="41" name="Gerade Verbindung mit Pfeil 40">
          <a:extLst>
            <a:ext uri="{FF2B5EF4-FFF2-40B4-BE49-F238E27FC236}">
              <a16:creationId xmlns:a16="http://schemas.microsoft.com/office/drawing/2014/main" id="{9F97BEEF-8711-48B7-B2BB-EEF5BA5FB1EA}"/>
            </a:ext>
          </a:extLst>
        </xdr:cNvPr>
        <xdr:cNvCxnSpPr/>
      </xdr:nvCxnSpPr>
      <xdr:spPr>
        <a:xfrm flipH="1">
          <a:off x="3075006" y="4753337"/>
          <a:ext cx="2750919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647479</xdr:colOff>
      <xdr:row>5</xdr:row>
      <xdr:rowOff>156188</xdr:rowOff>
    </xdr:from>
    <xdr:to>
      <xdr:col>12</xdr:col>
      <xdr:colOff>560392</xdr:colOff>
      <xdr:row>17</xdr:row>
      <xdr:rowOff>142352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C4FF0B6-FAE8-6E87-13D9-DDFEA23DC6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625510</xdr:colOff>
      <xdr:row>19</xdr:row>
      <xdr:rowOff>15630</xdr:rowOff>
    </xdr:from>
    <xdr:to>
      <xdr:col>16</xdr:col>
      <xdr:colOff>401935</xdr:colOff>
      <xdr:row>40</xdr:row>
      <xdr:rowOff>43167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D7B96B0-5CB4-E178-8253-C5F54AE43E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477295</xdr:colOff>
      <xdr:row>40</xdr:row>
      <xdr:rowOff>108858</xdr:rowOff>
    </xdr:from>
    <xdr:to>
      <xdr:col>16</xdr:col>
      <xdr:colOff>341121</xdr:colOff>
      <xdr:row>44</xdr:row>
      <xdr:rowOff>107670</xdr:rowOff>
    </xdr:to>
    <xdr:sp macro="" textlink="">
      <xdr:nvSpPr>
        <xdr:cNvPr id="4" name="Textfeld 109">
          <a:extLst>
            <a:ext uri="{FF2B5EF4-FFF2-40B4-BE49-F238E27FC236}">
              <a16:creationId xmlns:a16="http://schemas.microsoft.com/office/drawing/2014/main" id="{6F4D17A0-92B6-B3DB-76D4-A7B7AFEDF883}"/>
            </a:ext>
          </a:extLst>
        </xdr:cNvPr>
        <xdr:cNvSpPr txBox="1"/>
      </xdr:nvSpPr>
      <xdr:spPr>
        <a:xfrm>
          <a:off x="3041718" y="7494396"/>
          <a:ext cx="6497134" cy="72173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DE" sz="1000">
              <a:solidFill>
                <a:schemeClr val="bg1">
                  <a:lumMod val="50000"/>
                </a:schemeClr>
              </a:solidFill>
              <a:latin typeface="UniversLT"/>
            </a:rPr>
            <a:t>(x1,y1)+(x2,y2)=</a:t>
          </a:r>
          <a:r>
            <a:rPr lang="de-DE" sz="1000" baseline="-25000">
              <a:solidFill>
                <a:schemeClr val="bg1">
                  <a:lumMod val="50000"/>
                </a:schemeClr>
              </a:solidFill>
              <a:latin typeface="UniversLT"/>
            </a:rPr>
            <a:t>def</a:t>
          </a:r>
        </a:p>
        <a:p>
          <a:r>
            <a:rPr lang="de-DE" sz="1000">
              <a:solidFill>
                <a:schemeClr val="bg1">
                  <a:lumMod val="50000"/>
                </a:schemeClr>
              </a:solidFill>
              <a:latin typeface="UniversLT"/>
            </a:rPr>
            <a:t>1. if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1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≠ 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2 :</a:t>
          </a:r>
          <a:r>
            <a:rPr lang="de-DE" sz="1000">
              <a:solidFill>
                <a:schemeClr val="bg1">
                  <a:lumMod val="50000"/>
                </a:schemeClr>
              </a:solidFill>
            </a:rPr>
            <a:t>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3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= 𝜆</a:t>
          </a:r>
          <a:r>
            <a:rPr lang="de-DE" sz="800" baseline="30000">
              <a:solidFill>
                <a:schemeClr val="bg1">
                  <a:lumMod val="50000"/>
                </a:schemeClr>
              </a:solidFill>
              <a:latin typeface="CambriaMath"/>
            </a:rPr>
            <a:t>2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− 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1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− 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2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UniversLT"/>
            </a:rPr>
            <a:t>,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𝑦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3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= 𝜆(𝑥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1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− 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3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) − 𝑦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1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UniversLT"/>
            </a:rPr>
            <a:t>and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𝜆 = (𝑦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2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− 𝑦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1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) ∗ (𝑥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2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− 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1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)</a:t>
          </a:r>
          <a:r>
            <a:rPr lang="de-DE" sz="800" baseline="30000">
              <a:solidFill>
                <a:schemeClr val="bg1">
                  <a:lumMod val="50000"/>
                </a:schemeClr>
              </a:solidFill>
              <a:latin typeface="CambriaMath"/>
            </a:rPr>
            <a:t>−1 </a:t>
          </a:r>
          <a:endParaRPr lang="de-DE" sz="1000" baseline="30000">
            <a:solidFill>
              <a:schemeClr val="bg1">
                <a:lumMod val="50000"/>
              </a:schemeClr>
            </a:solidFill>
          </a:endParaRPr>
        </a:p>
        <a:p>
          <a:r>
            <a:rPr lang="de-DE" sz="1000">
              <a:solidFill>
                <a:schemeClr val="bg1">
                  <a:lumMod val="50000"/>
                </a:schemeClr>
              </a:solidFill>
              <a:latin typeface="UniversLT"/>
            </a:rPr>
            <a:t>2. if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1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= 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2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UniversLT"/>
            </a:rPr>
            <a:t>and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𝑦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1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= −𝑦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2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UniversLT"/>
            </a:rPr>
            <a:t>: P + Q = 0 </a:t>
          </a:r>
          <a:endParaRPr lang="de-DE" sz="1000">
            <a:solidFill>
              <a:schemeClr val="bg1">
                <a:lumMod val="50000"/>
              </a:schemeClr>
            </a:solidFill>
          </a:endParaRPr>
        </a:p>
        <a:p>
          <a:r>
            <a:rPr lang="de-DE" sz="1000">
              <a:solidFill>
                <a:schemeClr val="bg1">
                  <a:lumMod val="50000"/>
                </a:schemeClr>
              </a:solidFill>
              <a:latin typeface="UniversLT"/>
            </a:rPr>
            <a:t>3. if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1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= 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2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UniversLT"/>
            </a:rPr>
            <a:t>and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𝑦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1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= 𝑦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2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UniversLT"/>
            </a:rPr>
            <a:t>: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3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=𝜆</a:t>
          </a:r>
          <a:r>
            <a:rPr lang="de-DE" sz="800" baseline="30000">
              <a:solidFill>
                <a:schemeClr val="bg1">
                  <a:lumMod val="50000"/>
                </a:schemeClr>
              </a:solidFill>
              <a:latin typeface="CambriaMath"/>
            </a:rPr>
            <a:t>2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−2𝑥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UniversLT"/>
            </a:rPr>
            <a:t>,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𝑦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3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 =𝜆(𝑥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1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− 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3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) − 𝑦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1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UniversLT"/>
            </a:rPr>
            <a:t>and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𝜆=(3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  <a:ea typeface="ＭＳ Ｐゴシック" charset="0"/>
            </a:rPr>
            <a:t>𝑥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  <a:ea typeface="ＭＳ Ｐゴシック" charset="0"/>
            </a:rPr>
            <a:t>1</a:t>
          </a:r>
          <a:r>
            <a:rPr lang="de-DE" sz="800" baseline="30000">
              <a:solidFill>
                <a:schemeClr val="bg1">
                  <a:lumMod val="50000"/>
                </a:schemeClr>
              </a:solidFill>
              <a:latin typeface="CambriaMath"/>
            </a:rPr>
            <a:t>2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+𝑎)∗(2𝑦</a:t>
          </a:r>
          <a:r>
            <a:rPr lang="de-DE" sz="800">
              <a:solidFill>
                <a:schemeClr val="bg1">
                  <a:lumMod val="50000"/>
                </a:schemeClr>
              </a:solidFill>
              <a:latin typeface="CambriaMath"/>
            </a:rPr>
            <a:t>1 </a:t>
          </a:r>
          <a:r>
            <a:rPr lang="de-DE" sz="1000">
              <a:solidFill>
                <a:schemeClr val="bg1">
                  <a:lumMod val="50000"/>
                </a:schemeClr>
              </a:solidFill>
              <a:latin typeface="CambriaMath"/>
            </a:rPr>
            <a:t>)</a:t>
          </a:r>
          <a:r>
            <a:rPr lang="de-DE" sz="800" baseline="30000">
              <a:solidFill>
                <a:schemeClr val="bg1">
                  <a:lumMod val="50000"/>
                </a:schemeClr>
              </a:solidFill>
              <a:latin typeface="CambriaMath"/>
            </a:rPr>
            <a:t>−1 </a:t>
          </a:r>
          <a:endParaRPr lang="de-DE" sz="1000" baseline="300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293077</xdr:colOff>
      <xdr:row>4</xdr:row>
      <xdr:rowOff>100483</xdr:rowOff>
    </xdr:from>
    <xdr:to>
      <xdr:col>5</xdr:col>
      <xdr:colOff>477298</xdr:colOff>
      <xdr:row>6</xdr:row>
      <xdr:rowOff>16802</xdr:rowOff>
    </xdr:to>
    <xdr:sp macro="" textlink="">
      <xdr:nvSpPr>
        <xdr:cNvPr id="5" name="Textfeld 17">
          <a:extLst>
            <a:ext uri="{FF2B5EF4-FFF2-40B4-BE49-F238E27FC236}">
              <a16:creationId xmlns:a16="http://schemas.microsoft.com/office/drawing/2014/main" id="{48137027-20C5-4443-6796-134B3FB2E241}"/>
            </a:ext>
          </a:extLst>
        </xdr:cNvPr>
        <xdr:cNvSpPr txBox="1"/>
      </xdr:nvSpPr>
      <xdr:spPr>
        <a:xfrm>
          <a:off x="661517" y="979714"/>
          <a:ext cx="2252506" cy="284758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DE" sz="1200">
              <a:latin typeface="Courier" pitchFamily="2" charset="0"/>
            </a:rPr>
            <a:t>(𝑦</a:t>
          </a:r>
          <a:r>
            <a:rPr lang="de-DE" sz="1200" baseline="30000">
              <a:latin typeface="Courier" pitchFamily="2" charset="0"/>
            </a:rPr>
            <a:t>2</a:t>
          </a:r>
          <a:r>
            <a:rPr lang="de-DE" sz="800">
              <a:latin typeface="Courier" pitchFamily="2" charset="0"/>
            </a:rPr>
            <a:t> </a:t>
          </a:r>
          <a:r>
            <a:rPr lang="de-DE" sz="1200">
              <a:latin typeface="Courier" pitchFamily="2" charset="0"/>
            </a:rPr>
            <a:t>= 𝑥</a:t>
          </a:r>
          <a:r>
            <a:rPr lang="de-DE" sz="1200" baseline="30000">
              <a:latin typeface="Courier" pitchFamily="2" charset="0"/>
            </a:rPr>
            <a:t>3</a:t>
          </a:r>
          <a:r>
            <a:rPr lang="de-DE" sz="800">
              <a:latin typeface="Courier" pitchFamily="2" charset="0"/>
            </a:rPr>
            <a:t> </a:t>
          </a:r>
          <a:r>
            <a:rPr lang="de-DE" sz="1200">
              <a:latin typeface="Courier" pitchFamily="2" charset="0"/>
            </a:rPr>
            <a:t>+ a𝑥 + b) </a:t>
          </a:r>
          <a:r>
            <a:rPr lang="de-DE" sz="1050">
              <a:latin typeface="Courier" pitchFamily="2" charset="0"/>
            </a:rPr>
            <a:t>mod p </a:t>
          </a:r>
          <a:endParaRPr lang="de-DE" sz="1200">
            <a:latin typeface="Courier" pitchFamily="2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358140</xdr:colOff>
      <xdr:row>5</xdr:row>
      <xdr:rowOff>91440</xdr:rowOff>
    </xdr:from>
    <xdr:to>
      <xdr:col>14</xdr:col>
      <xdr:colOff>136675</xdr:colOff>
      <xdr:row>9</xdr:row>
      <xdr:rowOff>99273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BF96B8BE-3DB0-E120-C479-C9C1614B88D5}"/>
            </a:ext>
          </a:extLst>
        </xdr:cNvPr>
        <xdr:cNvGrpSpPr/>
      </xdr:nvGrpSpPr>
      <xdr:grpSpPr>
        <a:xfrm>
          <a:off x="6629089" y="1005062"/>
          <a:ext cx="1220892" cy="738731"/>
          <a:chOff x="5212080" y="1752600"/>
          <a:chExt cx="1684193" cy="1202135"/>
        </a:xfrm>
      </xdr:grpSpPr>
      <xdr:pic>
        <xdr:nvPicPr>
          <xdr:cNvPr id="5" name="Grafik 4">
            <a:extLst>
              <a:ext uri="{FF2B5EF4-FFF2-40B4-BE49-F238E27FC236}">
                <a16:creationId xmlns:a16="http://schemas.microsoft.com/office/drawing/2014/main" id="{4EF0AB66-E3FD-4EEB-B68C-A1D73420CF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clrChange>
              <a:clrFrom>
                <a:srgbClr val="F8F8F8"/>
              </a:clrFrom>
              <a:clrTo>
                <a:srgbClr val="F8F8F8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5212080" y="1752600"/>
            <a:ext cx="1684193" cy="675184"/>
          </a:xfrm>
          <a:prstGeom prst="rect">
            <a:avLst/>
          </a:prstGeom>
        </xdr:spPr>
      </xdr:pic>
      <xdr:pic>
        <xdr:nvPicPr>
          <xdr:cNvPr id="6" name="Grafik 5">
            <a:extLst>
              <a:ext uri="{FF2B5EF4-FFF2-40B4-BE49-F238E27FC236}">
                <a16:creationId xmlns:a16="http://schemas.microsoft.com/office/drawing/2014/main" id="{04DED65F-6C7A-45E3-8EE6-2060D61FB9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8F8F8"/>
              </a:clrFrom>
              <a:clrTo>
                <a:srgbClr val="F8F8F8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5714199" y="2435591"/>
            <a:ext cx="600800" cy="519144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640081</xdr:colOff>
      <xdr:row>5</xdr:row>
      <xdr:rowOff>68581</xdr:rowOff>
    </xdr:from>
    <xdr:to>
      <xdr:col>5</xdr:col>
      <xdr:colOff>137161</xdr:colOff>
      <xdr:row>9</xdr:row>
      <xdr:rowOff>116621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7F99F732-353F-23ED-D95F-8228AA7FD793}"/>
            </a:ext>
          </a:extLst>
        </xdr:cNvPr>
        <xdr:cNvGrpSpPr/>
      </xdr:nvGrpSpPr>
      <xdr:grpSpPr>
        <a:xfrm>
          <a:off x="2339030" y="982203"/>
          <a:ext cx="1129937" cy="778938"/>
          <a:chOff x="617220" y="1805940"/>
          <a:chExt cx="1759319" cy="1267509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97B1CF41-74BF-4CDB-ABFC-D28C7FBDEA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clrChange>
              <a:clrFrom>
                <a:srgbClr val="F8F8F8"/>
              </a:clrFrom>
              <a:clrTo>
                <a:srgbClr val="F8F8F8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617220" y="1805940"/>
            <a:ext cx="1759319" cy="701043"/>
          </a:xfrm>
          <a:prstGeom prst="rect">
            <a:avLst/>
          </a:prstGeom>
        </xdr:spPr>
      </xdr:pic>
      <xdr:pic>
        <xdr:nvPicPr>
          <xdr:cNvPr id="4" name="Grafik 3">
            <a:extLst>
              <a:ext uri="{FF2B5EF4-FFF2-40B4-BE49-F238E27FC236}">
                <a16:creationId xmlns:a16="http://schemas.microsoft.com/office/drawing/2014/main" id="{798FCB64-1D5E-44B5-AFBE-F139CC0F44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clrChange>
              <a:clrFrom>
                <a:srgbClr val="F8F8F8"/>
              </a:clrFrom>
              <a:clrTo>
                <a:srgbClr val="F8F8F8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1215163" y="2589028"/>
            <a:ext cx="547519" cy="484421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7620</xdr:colOff>
      <xdr:row>12</xdr:row>
      <xdr:rowOff>121921</xdr:rowOff>
    </xdr:from>
    <xdr:to>
      <xdr:col>10</xdr:col>
      <xdr:colOff>198120</xdr:colOff>
      <xdr:row>17</xdr:row>
      <xdr:rowOff>83754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AA3CF5E-8938-434E-3B85-D6F228A04A15}"/>
            </a:ext>
          </a:extLst>
        </xdr:cNvPr>
        <xdr:cNvGrpSpPr/>
      </xdr:nvGrpSpPr>
      <xdr:grpSpPr>
        <a:xfrm>
          <a:off x="3829283" y="2314615"/>
          <a:ext cx="2149929" cy="875455"/>
          <a:chOff x="1630680" y="2626468"/>
          <a:chExt cx="3109319" cy="1174493"/>
        </a:xfrm>
      </xdr:grpSpPr>
      <xdr:pic>
        <xdr:nvPicPr>
          <xdr:cNvPr id="9" name="Grafik 8">
            <a:extLst>
              <a:ext uri="{FF2B5EF4-FFF2-40B4-BE49-F238E27FC236}">
                <a16:creationId xmlns:a16="http://schemas.microsoft.com/office/drawing/2014/main" id="{CCF3374F-FF47-4058-AB71-1B11F03F25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1777774" y="2626468"/>
            <a:ext cx="511508" cy="385261"/>
          </a:xfrm>
          <a:prstGeom prst="rect">
            <a:avLst/>
          </a:prstGeom>
        </xdr:spPr>
      </xdr:pic>
      <xdr:pic>
        <xdr:nvPicPr>
          <xdr:cNvPr id="10" name="Grafik 9">
            <a:extLst>
              <a:ext uri="{FF2B5EF4-FFF2-40B4-BE49-F238E27FC236}">
                <a16:creationId xmlns:a16="http://schemas.microsoft.com/office/drawing/2014/main" id="{BA149D7F-55EE-4CDA-B22E-1A8BBD11BA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3752498" y="3335265"/>
            <a:ext cx="516434" cy="400501"/>
          </a:xfrm>
          <a:prstGeom prst="rect">
            <a:avLst/>
          </a:prstGeom>
        </xdr:spPr>
      </xdr:pic>
      <xdr:cxnSp macro="">
        <xdr:nvCxnSpPr>
          <xdr:cNvPr id="11" name="Gerade Verbindung mit Pfeil 10">
            <a:extLst>
              <a:ext uri="{FF2B5EF4-FFF2-40B4-BE49-F238E27FC236}">
                <a16:creationId xmlns:a16="http://schemas.microsoft.com/office/drawing/2014/main" id="{784378E9-C9BA-4409-B75E-D25B423689A6}"/>
              </a:ext>
            </a:extLst>
          </xdr:cNvPr>
          <xdr:cNvCxnSpPr/>
        </xdr:nvCxnSpPr>
        <xdr:spPr>
          <a:xfrm>
            <a:off x="1717489" y="3062796"/>
            <a:ext cx="3022510" cy="0"/>
          </a:xfrm>
          <a:prstGeom prst="straightConnector1">
            <a:avLst/>
          </a:prstGeom>
          <a:ln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Gerade Verbindung mit Pfeil 11">
            <a:extLst>
              <a:ext uri="{FF2B5EF4-FFF2-40B4-BE49-F238E27FC236}">
                <a16:creationId xmlns:a16="http://schemas.microsoft.com/office/drawing/2014/main" id="{E1A5BCFA-31D6-4558-91A2-D3275030D4E8}"/>
              </a:ext>
            </a:extLst>
          </xdr:cNvPr>
          <xdr:cNvCxnSpPr/>
        </xdr:nvCxnSpPr>
        <xdr:spPr>
          <a:xfrm flipH="1">
            <a:off x="1630680" y="3800961"/>
            <a:ext cx="3028407" cy="0"/>
          </a:xfrm>
          <a:prstGeom prst="straightConnector1">
            <a:avLst/>
          </a:prstGeom>
          <a:ln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777241</xdr:colOff>
      <xdr:row>16</xdr:row>
      <xdr:rowOff>106680</xdr:rowOff>
    </xdr:from>
    <xdr:to>
      <xdr:col>4</xdr:col>
      <xdr:colOff>259081</xdr:colOff>
      <xdr:row>18</xdr:row>
      <xdr:rowOff>128669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F25CCE68-310A-4132-A812-D7ACBB97A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</a:blip>
        <a:stretch>
          <a:fillRect/>
        </a:stretch>
      </xdr:blipFill>
      <xdr:spPr>
        <a:xfrm>
          <a:off x="1242061" y="3581400"/>
          <a:ext cx="670560" cy="387749"/>
        </a:xfrm>
        <a:prstGeom prst="rect">
          <a:avLst/>
        </a:prstGeom>
      </xdr:spPr>
    </xdr:pic>
    <xdr:clientData/>
  </xdr:twoCellAnchor>
  <xdr:twoCellAnchor>
    <xdr:from>
      <xdr:col>12</xdr:col>
      <xdr:colOff>55475</xdr:colOff>
      <xdr:row>16</xdr:row>
      <xdr:rowOff>91310</xdr:rowOff>
    </xdr:from>
    <xdr:to>
      <xdr:col>13</xdr:col>
      <xdr:colOff>346556</xdr:colOff>
      <xdr:row>18</xdr:row>
      <xdr:rowOff>135652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25EE14E-0A18-43FA-A2ED-E90109B9C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</a:blip>
        <a:stretch>
          <a:fillRect/>
        </a:stretch>
      </xdr:blipFill>
      <xdr:spPr>
        <a:xfrm>
          <a:off x="5419955" y="3566030"/>
          <a:ext cx="687321" cy="410102"/>
        </a:xfrm>
        <a:prstGeom prst="rect">
          <a:avLst/>
        </a:prstGeom>
      </xdr:spPr>
    </xdr:pic>
    <xdr:clientData/>
  </xdr:twoCellAnchor>
  <xdr:twoCellAnchor>
    <xdr:from>
      <xdr:col>5</xdr:col>
      <xdr:colOff>381001</xdr:colOff>
      <xdr:row>21</xdr:row>
      <xdr:rowOff>83820</xdr:rowOff>
    </xdr:from>
    <xdr:to>
      <xdr:col>10</xdr:col>
      <xdr:colOff>335281</xdr:colOff>
      <xdr:row>24</xdr:row>
      <xdr:rowOff>90366</xdr:rowOff>
    </xdr:to>
    <xdr:grpSp>
      <xdr:nvGrpSpPr>
        <xdr:cNvPr id="21" name="Gruppieren 20">
          <a:extLst>
            <a:ext uri="{FF2B5EF4-FFF2-40B4-BE49-F238E27FC236}">
              <a16:creationId xmlns:a16="http://schemas.microsoft.com/office/drawing/2014/main" id="{E413B09F-0C6D-0CEE-2E2D-F3EFA9CC4539}"/>
            </a:ext>
          </a:extLst>
        </xdr:cNvPr>
        <xdr:cNvGrpSpPr/>
      </xdr:nvGrpSpPr>
      <xdr:grpSpPr>
        <a:xfrm>
          <a:off x="3712807" y="3921034"/>
          <a:ext cx="2403566" cy="554720"/>
          <a:chOff x="2049780" y="4480560"/>
          <a:chExt cx="3144455" cy="766228"/>
        </a:xfrm>
      </xdr:grpSpPr>
      <xdr:pic>
        <xdr:nvPicPr>
          <xdr:cNvPr id="18" name="Grafik 17">
            <a:extLst>
              <a:ext uri="{FF2B5EF4-FFF2-40B4-BE49-F238E27FC236}">
                <a16:creationId xmlns:a16="http://schemas.microsoft.com/office/drawing/2014/main" id="{2AABDB07-BC12-42B6-8001-C1D697480C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3294059" y="4818155"/>
            <a:ext cx="442728" cy="428633"/>
          </a:xfrm>
          <a:prstGeom prst="rect">
            <a:avLst/>
          </a:prstGeom>
        </xdr:spPr>
      </xdr:pic>
      <xdr:cxnSp macro="">
        <xdr:nvCxnSpPr>
          <xdr:cNvPr id="19" name="Gerade Verbindung mit Pfeil 18">
            <a:extLst>
              <a:ext uri="{FF2B5EF4-FFF2-40B4-BE49-F238E27FC236}">
                <a16:creationId xmlns:a16="http://schemas.microsoft.com/office/drawing/2014/main" id="{8E7721C0-FFBB-4C16-B70C-7FC3DAD2D1BD}"/>
              </a:ext>
            </a:extLst>
          </xdr:cNvPr>
          <xdr:cNvCxnSpPr/>
        </xdr:nvCxnSpPr>
        <xdr:spPr>
          <a:xfrm flipH="1">
            <a:off x="3852533" y="4519142"/>
            <a:ext cx="1341702" cy="445811"/>
          </a:xfrm>
          <a:prstGeom prst="straightConnector1">
            <a:avLst/>
          </a:prstGeom>
          <a:ln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Gerade Verbindung mit Pfeil 19">
            <a:extLst>
              <a:ext uri="{FF2B5EF4-FFF2-40B4-BE49-F238E27FC236}">
                <a16:creationId xmlns:a16="http://schemas.microsoft.com/office/drawing/2014/main" id="{493589E2-4A34-4F14-905F-79100060B906}"/>
              </a:ext>
            </a:extLst>
          </xdr:cNvPr>
          <xdr:cNvCxnSpPr/>
        </xdr:nvCxnSpPr>
        <xdr:spPr>
          <a:xfrm>
            <a:off x="2049780" y="4480560"/>
            <a:ext cx="1109241" cy="472633"/>
          </a:xfrm>
          <a:prstGeom prst="straightConnector1">
            <a:avLst/>
          </a:prstGeom>
          <a:ln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115449</xdr:colOff>
      <xdr:row>8</xdr:row>
      <xdr:rowOff>46653</xdr:rowOff>
    </xdr:from>
    <xdr:to>
      <xdr:col>2</xdr:col>
      <xdr:colOff>192896</xdr:colOff>
      <xdr:row>13</xdr:row>
      <xdr:rowOff>102317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148BDDA5-D2C3-7102-C9EE-0011ED7D8B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503074</xdr:colOff>
      <xdr:row>8</xdr:row>
      <xdr:rowOff>19291</xdr:rowOff>
    </xdr:from>
    <xdr:to>
      <xdr:col>16</xdr:col>
      <xdr:colOff>523812</xdr:colOff>
      <xdr:row>13</xdr:row>
      <xdr:rowOff>99060</xdr:rowOff>
    </xdr:to>
    <xdr:graphicFrame macro="">
      <xdr:nvGraphicFramePr>
        <xdr:cNvPr id="22" name="Diagramm 21">
          <a:extLst>
            <a:ext uri="{FF2B5EF4-FFF2-40B4-BE49-F238E27FC236}">
              <a16:creationId xmlns:a16="http://schemas.microsoft.com/office/drawing/2014/main" id="{D980F2B1-0C4D-D303-4E1D-5FB6B912F2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485231</xdr:colOff>
      <xdr:row>15</xdr:row>
      <xdr:rowOff>163974</xdr:rowOff>
    </xdr:from>
    <xdr:to>
      <xdr:col>16</xdr:col>
      <xdr:colOff>530662</xdr:colOff>
      <xdr:row>21</xdr:row>
      <xdr:rowOff>44716</xdr:rowOff>
    </xdr:to>
    <xdr:graphicFrame macro="">
      <xdr:nvGraphicFramePr>
        <xdr:cNvPr id="24" name="Diagramm 23">
          <a:extLst>
            <a:ext uri="{FF2B5EF4-FFF2-40B4-BE49-F238E27FC236}">
              <a16:creationId xmlns:a16="http://schemas.microsoft.com/office/drawing/2014/main" id="{18168FAD-07E2-414A-9B73-76BA67D4A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156258</xdr:colOff>
      <xdr:row>16</xdr:row>
      <xdr:rowOff>77080</xdr:rowOff>
    </xdr:from>
    <xdr:to>
      <xdr:col>2</xdr:col>
      <xdr:colOff>210923</xdr:colOff>
      <xdr:row>21</xdr:row>
      <xdr:rowOff>79766</xdr:rowOff>
    </xdr:to>
    <xdr:graphicFrame macro="">
      <xdr:nvGraphicFramePr>
        <xdr:cNvPr id="25" name="Diagramm 24">
          <a:extLst>
            <a:ext uri="{FF2B5EF4-FFF2-40B4-BE49-F238E27FC236}">
              <a16:creationId xmlns:a16="http://schemas.microsoft.com/office/drawing/2014/main" id="{9FD6F39B-9EAA-4693-B669-F18154D34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6D855-5387-47D3-B090-895D0974864C}">
  <dimension ref="A3:ED119"/>
  <sheetViews>
    <sheetView showGridLines="0" topLeftCell="B1" workbookViewId="0">
      <selection activeCell="B2" sqref="B2"/>
    </sheetView>
  </sheetViews>
  <sheetFormatPr baseColWidth="10" defaultRowHeight="14.4" x14ac:dyDescent="0.55000000000000004"/>
  <cols>
    <col min="1" max="1" width="8.68359375" hidden="1" customWidth="1"/>
    <col min="2" max="2" width="5.3125" customWidth="1"/>
    <col min="3" max="3" width="6" style="21" customWidth="1"/>
    <col min="4" max="4" width="4.89453125" customWidth="1"/>
    <col min="5" max="5" width="3.68359375" customWidth="1"/>
    <col min="6" max="31" width="5.41796875" customWidth="1"/>
    <col min="32" max="37" width="4.89453125" customWidth="1"/>
    <col min="38" max="175" width="5" customWidth="1"/>
  </cols>
  <sheetData>
    <row r="3" spans="1:134" ht="21.3" x14ac:dyDescent="0.85">
      <c r="G3" s="2" t="s">
        <v>0</v>
      </c>
      <c r="H3" s="32">
        <v>19</v>
      </c>
      <c r="I3" s="32"/>
    </row>
    <row r="5" spans="1:134" ht="22.8" customHeight="1" x14ac:dyDescent="0.55000000000000004"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</row>
    <row r="7" spans="1:134" x14ac:dyDescent="0.55000000000000004">
      <c r="C7" s="22"/>
      <c r="D7" s="31"/>
      <c r="F7" s="19"/>
      <c r="G7" s="19" cm="1">
        <f t="array" ref="G7:X7">_xlfn.MAKEARRAY(1,H3-1,_xlfn.LAMBDA(_xlpm.z,_xlpm.s,_xlpm.s))</f>
        <v>1</v>
      </c>
      <c r="H7" s="19">
        <v>2</v>
      </c>
      <c r="I7" s="19">
        <v>3</v>
      </c>
      <c r="J7" s="19">
        <v>4</v>
      </c>
      <c r="K7" s="19">
        <v>5</v>
      </c>
      <c r="L7" s="19">
        <v>6</v>
      </c>
      <c r="M7" s="19">
        <v>7</v>
      </c>
      <c r="N7" s="19">
        <v>8</v>
      </c>
      <c r="O7" s="19">
        <v>9</v>
      </c>
      <c r="P7" s="19">
        <v>10</v>
      </c>
      <c r="Q7" s="19">
        <v>11</v>
      </c>
      <c r="R7" s="19">
        <v>12</v>
      </c>
      <c r="S7" s="19">
        <v>13</v>
      </c>
      <c r="T7" s="19">
        <v>14</v>
      </c>
      <c r="U7" s="19">
        <v>15</v>
      </c>
      <c r="V7" s="19">
        <v>16</v>
      </c>
      <c r="W7" s="19">
        <v>17</v>
      </c>
      <c r="X7" s="19">
        <v>18</v>
      </c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</row>
    <row r="8" spans="1:134" x14ac:dyDescent="0.55000000000000004">
      <c r="A8" t="b" cm="1">
        <f t="array" ref="A8:A25">_xlfn.MAKEARRAY(H3-1,1,_xlfn.LAMBDA(_xlpm.x,_xlpm.y,AND(_xlfn.MAKEARRAY(1,H3-1,_xlfn.LAMBDA(_xlpm.z,_xlpm.s,OR(_xlfn.MAP(_xlfn.CHOOSEROWS(_xlfn.ANCHORARRAY(G8),_xlpm.x),_xlfn.LAMBDA(_xlpm.x,_xlpm.x=_xlpm.s))))))))</f>
        <v>0</v>
      </c>
      <c r="C8" s="22"/>
      <c r="D8" s="31"/>
      <c r="F8" s="20" cm="1">
        <f t="array" ref="F8:F25">_xlfn.MAKEARRAY(H3-1,1,_xlfn.LAMBDA(_xlpm.z,_xlpm.s,_xlpm.z))</f>
        <v>1</v>
      </c>
      <c r="G8" cm="1">
        <f t="array" ref="G8:X25">_xlfn.MAKEARRAY(H3-1,H3-1,_xlfn.LAMBDA(_xlpm.z,_xlpm.s,fastexp(_xlpm.z,_xlpm.s,$H$3)))</f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</row>
    <row r="9" spans="1:134" x14ac:dyDescent="0.55000000000000004">
      <c r="A9" t="b">
        <v>1</v>
      </c>
      <c r="C9" s="22"/>
      <c r="D9" s="31"/>
      <c r="F9" s="20">
        <v>2</v>
      </c>
      <c r="G9">
        <v>2</v>
      </c>
      <c r="H9">
        <v>4</v>
      </c>
      <c r="I9">
        <v>8</v>
      </c>
      <c r="J9">
        <v>16</v>
      </c>
      <c r="K9">
        <v>13</v>
      </c>
      <c r="L9">
        <v>7</v>
      </c>
      <c r="M9">
        <v>14</v>
      </c>
      <c r="N9">
        <v>9</v>
      </c>
      <c r="O9">
        <v>18</v>
      </c>
      <c r="P9">
        <v>17</v>
      </c>
      <c r="Q9">
        <v>15</v>
      </c>
      <c r="R9">
        <v>11</v>
      </c>
      <c r="S9">
        <v>3</v>
      </c>
      <c r="T9">
        <v>6</v>
      </c>
      <c r="U9">
        <v>12</v>
      </c>
      <c r="V9">
        <v>5</v>
      </c>
      <c r="W9">
        <v>10</v>
      </c>
      <c r="X9">
        <v>1</v>
      </c>
    </row>
    <row r="10" spans="1:134" x14ac:dyDescent="0.55000000000000004">
      <c r="A10" t="b">
        <v>1</v>
      </c>
      <c r="C10" s="22"/>
      <c r="D10" s="31"/>
      <c r="F10" s="20">
        <v>3</v>
      </c>
      <c r="G10">
        <v>3</v>
      </c>
      <c r="H10">
        <v>9</v>
      </c>
      <c r="I10">
        <v>8</v>
      </c>
      <c r="J10">
        <v>5</v>
      </c>
      <c r="K10">
        <v>15</v>
      </c>
      <c r="L10">
        <v>7</v>
      </c>
      <c r="M10">
        <v>2</v>
      </c>
      <c r="N10">
        <v>6</v>
      </c>
      <c r="O10">
        <v>18</v>
      </c>
      <c r="P10">
        <v>16</v>
      </c>
      <c r="Q10">
        <v>10</v>
      </c>
      <c r="R10">
        <v>11</v>
      </c>
      <c r="S10">
        <v>14</v>
      </c>
      <c r="T10">
        <v>4</v>
      </c>
      <c r="U10">
        <v>12</v>
      </c>
      <c r="V10">
        <v>17</v>
      </c>
      <c r="W10">
        <v>13</v>
      </c>
      <c r="X10">
        <v>1</v>
      </c>
    </row>
    <row r="11" spans="1:134" x14ac:dyDescent="0.55000000000000004">
      <c r="A11" t="b">
        <v>0</v>
      </c>
      <c r="C11" s="22"/>
      <c r="D11" s="31"/>
      <c r="F11" s="20">
        <v>4</v>
      </c>
      <c r="G11">
        <v>4</v>
      </c>
      <c r="H11">
        <v>16</v>
      </c>
      <c r="I11">
        <v>7</v>
      </c>
      <c r="J11">
        <v>9</v>
      </c>
      <c r="K11">
        <v>17</v>
      </c>
      <c r="L11">
        <v>11</v>
      </c>
      <c r="M11">
        <v>6</v>
      </c>
      <c r="N11">
        <v>5</v>
      </c>
      <c r="O11">
        <v>1</v>
      </c>
      <c r="P11">
        <v>4</v>
      </c>
      <c r="Q11">
        <v>16</v>
      </c>
      <c r="R11">
        <v>7</v>
      </c>
      <c r="S11">
        <v>9</v>
      </c>
      <c r="T11">
        <v>17</v>
      </c>
      <c r="U11">
        <v>11</v>
      </c>
      <c r="V11">
        <v>6</v>
      </c>
      <c r="W11">
        <v>5</v>
      </c>
      <c r="X11">
        <v>1</v>
      </c>
    </row>
    <row r="12" spans="1:134" x14ac:dyDescent="0.55000000000000004">
      <c r="A12" t="b">
        <v>0</v>
      </c>
      <c r="C12" s="22"/>
      <c r="D12" s="31"/>
      <c r="F12" s="20">
        <v>5</v>
      </c>
      <c r="G12">
        <v>5</v>
      </c>
      <c r="H12">
        <v>6</v>
      </c>
      <c r="I12">
        <v>11</v>
      </c>
      <c r="J12">
        <v>17</v>
      </c>
      <c r="K12">
        <v>9</v>
      </c>
      <c r="L12">
        <v>7</v>
      </c>
      <c r="M12">
        <v>16</v>
      </c>
      <c r="N12">
        <v>4</v>
      </c>
      <c r="O12">
        <v>1</v>
      </c>
      <c r="P12">
        <v>5</v>
      </c>
      <c r="Q12">
        <v>6</v>
      </c>
      <c r="R12">
        <v>11</v>
      </c>
      <c r="S12">
        <v>17</v>
      </c>
      <c r="T12">
        <v>9</v>
      </c>
      <c r="U12">
        <v>7</v>
      </c>
      <c r="V12">
        <v>16</v>
      </c>
      <c r="W12">
        <v>4</v>
      </c>
      <c r="X12">
        <v>1</v>
      </c>
    </row>
    <row r="13" spans="1:134" x14ac:dyDescent="0.55000000000000004">
      <c r="A13" t="b">
        <v>0</v>
      </c>
      <c r="C13" s="22"/>
      <c r="D13" s="31"/>
      <c r="F13" s="20">
        <v>6</v>
      </c>
      <c r="G13">
        <v>6</v>
      </c>
      <c r="H13">
        <v>17</v>
      </c>
      <c r="I13">
        <v>7</v>
      </c>
      <c r="J13">
        <v>4</v>
      </c>
      <c r="K13">
        <v>5</v>
      </c>
      <c r="L13">
        <v>11</v>
      </c>
      <c r="M13">
        <v>9</v>
      </c>
      <c r="N13">
        <v>16</v>
      </c>
      <c r="O13">
        <v>1</v>
      </c>
      <c r="P13">
        <v>6</v>
      </c>
      <c r="Q13">
        <v>17</v>
      </c>
      <c r="R13">
        <v>7</v>
      </c>
      <c r="S13">
        <v>4</v>
      </c>
      <c r="T13">
        <v>5</v>
      </c>
      <c r="U13">
        <v>11</v>
      </c>
      <c r="V13">
        <v>9</v>
      </c>
      <c r="W13">
        <v>16</v>
      </c>
      <c r="X13">
        <v>1</v>
      </c>
    </row>
    <row r="14" spans="1:134" x14ac:dyDescent="0.55000000000000004">
      <c r="A14" t="b">
        <v>0</v>
      </c>
      <c r="C14" s="22"/>
      <c r="D14" s="31"/>
      <c r="F14" s="20">
        <v>7</v>
      </c>
      <c r="G14">
        <v>7</v>
      </c>
      <c r="H14">
        <v>11</v>
      </c>
      <c r="I14">
        <v>1</v>
      </c>
      <c r="J14">
        <v>7</v>
      </c>
      <c r="K14">
        <v>11</v>
      </c>
      <c r="L14">
        <v>1</v>
      </c>
      <c r="M14">
        <v>7</v>
      </c>
      <c r="N14">
        <v>11</v>
      </c>
      <c r="O14">
        <v>1</v>
      </c>
      <c r="P14">
        <v>7</v>
      </c>
      <c r="Q14">
        <v>11</v>
      </c>
      <c r="R14">
        <v>1</v>
      </c>
      <c r="S14">
        <v>7</v>
      </c>
      <c r="T14">
        <v>11</v>
      </c>
      <c r="U14">
        <v>1</v>
      </c>
      <c r="V14">
        <v>7</v>
      </c>
      <c r="W14">
        <v>11</v>
      </c>
      <c r="X14">
        <v>1</v>
      </c>
    </row>
    <row r="15" spans="1:134" x14ac:dyDescent="0.55000000000000004">
      <c r="A15" t="b">
        <v>0</v>
      </c>
      <c r="C15" s="22"/>
      <c r="D15" s="31"/>
      <c r="F15" s="20">
        <v>8</v>
      </c>
      <c r="G15">
        <v>8</v>
      </c>
      <c r="H15">
        <v>7</v>
      </c>
      <c r="I15">
        <v>18</v>
      </c>
      <c r="J15">
        <v>11</v>
      </c>
      <c r="K15">
        <v>12</v>
      </c>
      <c r="L15">
        <v>1</v>
      </c>
      <c r="M15">
        <v>8</v>
      </c>
      <c r="N15">
        <v>7</v>
      </c>
      <c r="O15">
        <v>18</v>
      </c>
      <c r="P15">
        <v>11</v>
      </c>
      <c r="Q15">
        <v>12</v>
      </c>
      <c r="R15">
        <v>1</v>
      </c>
      <c r="S15">
        <v>8</v>
      </c>
      <c r="T15">
        <v>7</v>
      </c>
      <c r="U15">
        <v>18</v>
      </c>
      <c r="V15">
        <v>11</v>
      </c>
      <c r="W15">
        <v>12</v>
      </c>
      <c r="X15">
        <v>1</v>
      </c>
    </row>
    <row r="16" spans="1:134" x14ac:dyDescent="0.55000000000000004">
      <c r="A16" t="b">
        <v>0</v>
      </c>
      <c r="C16" s="22"/>
      <c r="D16" s="31"/>
      <c r="F16" s="20">
        <v>9</v>
      </c>
      <c r="G16">
        <v>9</v>
      </c>
      <c r="H16">
        <v>5</v>
      </c>
      <c r="I16">
        <v>7</v>
      </c>
      <c r="J16">
        <v>6</v>
      </c>
      <c r="K16">
        <v>16</v>
      </c>
      <c r="L16">
        <v>11</v>
      </c>
      <c r="M16">
        <v>4</v>
      </c>
      <c r="N16">
        <v>17</v>
      </c>
      <c r="O16">
        <v>1</v>
      </c>
      <c r="P16">
        <v>9</v>
      </c>
      <c r="Q16">
        <v>5</v>
      </c>
      <c r="R16">
        <v>7</v>
      </c>
      <c r="S16">
        <v>6</v>
      </c>
      <c r="T16">
        <v>16</v>
      </c>
      <c r="U16">
        <v>11</v>
      </c>
      <c r="V16">
        <v>4</v>
      </c>
      <c r="W16">
        <v>17</v>
      </c>
      <c r="X16">
        <v>1</v>
      </c>
    </row>
    <row r="17" spans="1:24" x14ac:dyDescent="0.55000000000000004">
      <c r="A17" t="b">
        <v>1</v>
      </c>
      <c r="C17" s="22"/>
      <c r="D17" s="31"/>
      <c r="F17" s="20">
        <v>10</v>
      </c>
      <c r="G17">
        <v>10</v>
      </c>
      <c r="H17">
        <v>5</v>
      </c>
      <c r="I17">
        <v>12</v>
      </c>
      <c r="J17">
        <v>6</v>
      </c>
      <c r="K17">
        <v>3</v>
      </c>
      <c r="L17">
        <v>11</v>
      </c>
      <c r="M17">
        <v>15</v>
      </c>
      <c r="N17">
        <v>17</v>
      </c>
      <c r="O17">
        <v>18</v>
      </c>
      <c r="P17">
        <v>9</v>
      </c>
      <c r="Q17">
        <v>14</v>
      </c>
      <c r="R17">
        <v>7</v>
      </c>
      <c r="S17">
        <v>13</v>
      </c>
      <c r="T17">
        <v>16</v>
      </c>
      <c r="U17">
        <v>8</v>
      </c>
      <c r="V17">
        <v>4</v>
      </c>
      <c r="W17">
        <v>2</v>
      </c>
      <c r="X17">
        <v>1</v>
      </c>
    </row>
    <row r="18" spans="1:24" x14ac:dyDescent="0.55000000000000004">
      <c r="A18" t="b">
        <v>0</v>
      </c>
      <c r="C18" s="22"/>
      <c r="D18" s="31"/>
      <c r="F18" s="20">
        <v>11</v>
      </c>
      <c r="G18">
        <v>11</v>
      </c>
      <c r="H18">
        <v>7</v>
      </c>
      <c r="I18">
        <v>1</v>
      </c>
      <c r="J18">
        <v>11</v>
      </c>
      <c r="K18">
        <v>7</v>
      </c>
      <c r="L18">
        <v>1</v>
      </c>
      <c r="M18">
        <v>11</v>
      </c>
      <c r="N18">
        <v>7</v>
      </c>
      <c r="O18">
        <v>1</v>
      </c>
      <c r="P18">
        <v>11</v>
      </c>
      <c r="Q18">
        <v>7</v>
      </c>
      <c r="R18">
        <v>1</v>
      </c>
      <c r="S18">
        <v>11</v>
      </c>
      <c r="T18">
        <v>7</v>
      </c>
      <c r="U18">
        <v>1</v>
      </c>
      <c r="V18">
        <v>11</v>
      </c>
      <c r="W18">
        <v>7</v>
      </c>
      <c r="X18">
        <v>1</v>
      </c>
    </row>
    <row r="19" spans="1:24" x14ac:dyDescent="0.55000000000000004">
      <c r="A19" t="b">
        <v>0</v>
      </c>
      <c r="C19" s="22"/>
      <c r="D19" s="31"/>
      <c r="F19" s="20">
        <v>12</v>
      </c>
      <c r="G19">
        <v>12</v>
      </c>
      <c r="H19">
        <v>11</v>
      </c>
      <c r="I19">
        <v>18</v>
      </c>
      <c r="J19">
        <v>7</v>
      </c>
      <c r="K19">
        <v>8</v>
      </c>
      <c r="L19">
        <v>1</v>
      </c>
      <c r="M19">
        <v>12</v>
      </c>
      <c r="N19">
        <v>11</v>
      </c>
      <c r="O19">
        <v>18</v>
      </c>
      <c r="P19">
        <v>7</v>
      </c>
      <c r="Q19">
        <v>8</v>
      </c>
      <c r="R19">
        <v>1</v>
      </c>
      <c r="S19">
        <v>12</v>
      </c>
      <c r="T19">
        <v>11</v>
      </c>
      <c r="U19">
        <v>18</v>
      </c>
      <c r="V19">
        <v>7</v>
      </c>
      <c r="W19">
        <v>8</v>
      </c>
      <c r="X19">
        <v>1</v>
      </c>
    </row>
    <row r="20" spans="1:24" x14ac:dyDescent="0.55000000000000004">
      <c r="A20" t="b">
        <v>1</v>
      </c>
      <c r="C20" s="22"/>
      <c r="D20" s="31"/>
      <c r="F20" s="20">
        <v>13</v>
      </c>
      <c r="G20">
        <v>13</v>
      </c>
      <c r="H20">
        <v>17</v>
      </c>
      <c r="I20">
        <v>12</v>
      </c>
      <c r="J20">
        <v>4</v>
      </c>
      <c r="K20">
        <v>14</v>
      </c>
      <c r="L20">
        <v>11</v>
      </c>
      <c r="M20">
        <v>10</v>
      </c>
      <c r="N20">
        <v>16</v>
      </c>
      <c r="O20">
        <v>18</v>
      </c>
      <c r="P20">
        <v>6</v>
      </c>
      <c r="Q20">
        <v>2</v>
      </c>
      <c r="R20">
        <v>7</v>
      </c>
      <c r="S20">
        <v>15</v>
      </c>
      <c r="T20">
        <v>5</v>
      </c>
      <c r="U20">
        <v>8</v>
      </c>
      <c r="V20">
        <v>9</v>
      </c>
      <c r="W20">
        <v>3</v>
      </c>
      <c r="X20">
        <v>1</v>
      </c>
    </row>
    <row r="21" spans="1:24" x14ac:dyDescent="0.55000000000000004">
      <c r="A21" t="b">
        <v>1</v>
      </c>
      <c r="C21" s="22"/>
      <c r="D21" s="31"/>
      <c r="F21" s="20">
        <v>14</v>
      </c>
      <c r="G21">
        <v>14</v>
      </c>
      <c r="H21">
        <v>6</v>
      </c>
      <c r="I21">
        <v>8</v>
      </c>
      <c r="J21">
        <v>17</v>
      </c>
      <c r="K21">
        <v>10</v>
      </c>
      <c r="L21">
        <v>7</v>
      </c>
      <c r="M21">
        <v>3</v>
      </c>
      <c r="N21">
        <v>4</v>
      </c>
      <c r="O21">
        <v>18</v>
      </c>
      <c r="P21">
        <v>5</v>
      </c>
      <c r="Q21">
        <v>13</v>
      </c>
      <c r="R21">
        <v>11</v>
      </c>
      <c r="S21">
        <v>2</v>
      </c>
      <c r="T21">
        <v>9</v>
      </c>
      <c r="U21">
        <v>12</v>
      </c>
      <c r="V21">
        <v>16</v>
      </c>
      <c r="W21">
        <v>15</v>
      </c>
      <c r="X21">
        <v>1</v>
      </c>
    </row>
    <row r="22" spans="1:24" x14ac:dyDescent="0.55000000000000004">
      <c r="A22" t="b">
        <v>1</v>
      </c>
      <c r="C22" s="22"/>
      <c r="D22" s="31"/>
      <c r="F22" s="20">
        <v>15</v>
      </c>
      <c r="G22">
        <v>15</v>
      </c>
      <c r="H22">
        <v>16</v>
      </c>
      <c r="I22">
        <v>12</v>
      </c>
      <c r="J22">
        <v>9</v>
      </c>
      <c r="K22">
        <v>2</v>
      </c>
      <c r="L22">
        <v>11</v>
      </c>
      <c r="M22">
        <v>13</v>
      </c>
      <c r="N22">
        <v>5</v>
      </c>
      <c r="O22">
        <v>18</v>
      </c>
      <c r="P22">
        <v>4</v>
      </c>
      <c r="Q22">
        <v>3</v>
      </c>
      <c r="R22">
        <v>7</v>
      </c>
      <c r="S22">
        <v>10</v>
      </c>
      <c r="T22">
        <v>17</v>
      </c>
      <c r="U22">
        <v>8</v>
      </c>
      <c r="V22">
        <v>6</v>
      </c>
      <c r="W22">
        <v>14</v>
      </c>
      <c r="X22">
        <v>1</v>
      </c>
    </row>
    <row r="23" spans="1:24" x14ac:dyDescent="0.55000000000000004">
      <c r="A23" t="b">
        <v>0</v>
      </c>
      <c r="C23" s="22"/>
      <c r="D23" s="31"/>
      <c r="F23" s="20">
        <v>16</v>
      </c>
      <c r="G23">
        <v>16</v>
      </c>
      <c r="H23">
        <v>9</v>
      </c>
      <c r="I23">
        <v>11</v>
      </c>
      <c r="J23">
        <v>5</v>
      </c>
      <c r="K23">
        <v>4</v>
      </c>
      <c r="L23">
        <v>7</v>
      </c>
      <c r="M23">
        <v>17</v>
      </c>
      <c r="N23">
        <v>6</v>
      </c>
      <c r="O23">
        <v>1</v>
      </c>
      <c r="P23">
        <v>16</v>
      </c>
      <c r="Q23">
        <v>9</v>
      </c>
      <c r="R23">
        <v>11</v>
      </c>
      <c r="S23">
        <v>5</v>
      </c>
      <c r="T23">
        <v>4</v>
      </c>
      <c r="U23">
        <v>7</v>
      </c>
      <c r="V23">
        <v>17</v>
      </c>
      <c r="W23">
        <v>6</v>
      </c>
      <c r="X23">
        <v>1</v>
      </c>
    </row>
    <row r="24" spans="1:24" x14ac:dyDescent="0.55000000000000004">
      <c r="A24" t="b">
        <v>0</v>
      </c>
      <c r="C24" s="22"/>
      <c r="D24" s="31"/>
      <c r="F24" s="20">
        <v>17</v>
      </c>
      <c r="G24">
        <v>17</v>
      </c>
      <c r="H24">
        <v>4</v>
      </c>
      <c r="I24">
        <v>11</v>
      </c>
      <c r="J24">
        <v>16</v>
      </c>
      <c r="K24">
        <v>6</v>
      </c>
      <c r="L24">
        <v>7</v>
      </c>
      <c r="M24">
        <v>5</v>
      </c>
      <c r="N24">
        <v>9</v>
      </c>
      <c r="O24">
        <v>1</v>
      </c>
      <c r="P24">
        <v>17</v>
      </c>
      <c r="Q24">
        <v>4</v>
      </c>
      <c r="R24">
        <v>11</v>
      </c>
      <c r="S24">
        <v>16</v>
      </c>
      <c r="T24">
        <v>6</v>
      </c>
      <c r="U24">
        <v>7</v>
      </c>
      <c r="V24">
        <v>5</v>
      </c>
      <c r="W24">
        <v>9</v>
      </c>
      <c r="X24">
        <v>1</v>
      </c>
    </row>
    <row r="25" spans="1:24" x14ac:dyDescent="0.55000000000000004">
      <c r="A25" t="b">
        <v>0</v>
      </c>
      <c r="C25" s="22"/>
      <c r="D25" s="31"/>
      <c r="F25" s="20">
        <v>18</v>
      </c>
      <c r="G25">
        <v>18</v>
      </c>
      <c r="H25">
        <v>1</v>
      </c>
      <c r="I25">
        <v>18</v>
      </c>
      <c r="J25">
        <v>1</v>
      </c>
      <c r="K25">
        <v>18</v>
      </c>
      <c r="L25">
        <v>1</v>
      </c>
      <c r="M25">
        <v>18</v>
      </c>
      <c r="N25">
        <v>1</v>
      </c>
      <c r="O25">
        <v>18</v>
      </c>
      <c r="P25">
        <v>1</v>
      </c>
      <c r="Q25">
        <v>18</v>
      </c>
      <c r="R25">
        <v>1</v>
      </c>
      <c r="S25">
        <v>18</v>
      </c>
      <c r="T25">
        <v>1</v>
      </c>
      <c r="U25">
        <v>18</v>
      </c>
      <c r="V25">
        <v>1</v>
      </c>
      <c r="W25">
        <v>18</v>
      </c>
      <c r="X25">
        <v>1</v>
      </c>
    </row>
    <row r="26" spans="1:24" x14ac:dyDescent="0.55000000000000004">
      <c r="C26" s="22"/>
      <c r="D26" s="31"/>
      <c r="F26" s="20"/>
    </row>
    <row r="27" spans="1:24" x14ac:dyDescent="0.55000000000000004">
      <c r="C27" s="22"/>
      <c r="D27" s="31"/>
      <c r="F27" s="20"/>
    </row>
    <row r="28" spans="1:24" x14ac:dyDescent="0.55000000000000004">
      <c r="C28" s="22"/>
      <c r="D28" s="31"/>
      <c r="F28" s="20"/>
    </row>
    <row r="29" spans="1:24" x14ac:dyDescent="0.55000000000000004">
      <c r="C29" s="22"/>
      <c r="D29" s="31"/>
      <c r="F29" s="20"/>
    </row>
    <row r="30" spans="1:24" x14ac:dyDescent="0.55000000000000004">
      <c r="C30" s="22"/>
      <c r="D30" s="31"/>
      <c r="F30" s="20"/>
    </row>
    <row r="31" spans="1:24" x14ac:dyDescent="0.55000000000000004">
      <c r="C31" s="22"/>
      <c r="D31" s="31"/>
      <c r="F31" s="20"/>
    </row>
    <row r="32" spans="1:24" x14ac:dyDescent="0.55000000000000004">
      <c r="C32" s="22"/>
      <c r="D32" s="31"/>
      <c r="F32" s="20"/>
    </row>
    <row r="33" spans="3:6" x14ac:dyDescent="0.55000000000000004">
      <c r="C33" s="22"/>
      <c r="D33" s="31"/>
      <c r="F33" s="20"/>
    </row>
    <row r="34" spans="3:6" x14ac:dyDescent="0.55000000000000004">
      <c r="C34" s="22"/>
      <c r="D34" s="31"/>
      <c r="F34" s="20"/>
    </row>
    <row r="35" spans="3:6" x14ac:dyDescent="0.55000000000000004">
      <c r="C35" s="22"/>
      <c r="D35" s="31"/>
      <c r="F35" s="20"/>
    </row>
    <row r="36" spans="3:6" x14ac:dyDescent="0.55000000000000004">
      <c r="C36" s="22"/>
      <c r="D36" s="31"/>
      <c r="F36" s="20"/>
    </row>
    <row r="37" spans="3:6" x14ac:dyDescent="0.55000000000000004">
      <c r="C37" s="22"/>
      <c r="D37" s="31"/>
      <c r="F37" s="20"/>
    </row>
    <row r="38" spans="3:6" x14ac:dyDescent="0.55000000000000004">
      <c r="C38" s="22"/>
      <c r="D38" s="31"/>
      <c r="F38" s="20"/>
    </row>
    <row r="39" spans="3:6" x14ac:dyDescent="0.55000000000000004">
      <c r="C39" s="22"/>
      <c r="D39" s="31"/>
      <c r="F39" s="20"/>
    </row>
    <row r="40" spans="3:6" x14ac:dyDescent="0.55000000000000004">
      <c r="C40" s="22"/>
      <c r="D40" s="31"/>
      <c r="F40" s="20"/>
    </row>
    <row r="41" spans="3:6" x14ac:dyDescent="0.55000000000000004">
      <c r="C41" s="22"/>
      <c r="D41" s="31"/>
      <c r="F41" s="20"/>
    </row>
    <row r="42" spans="3:6" x14ac:dyDescent="0.55000000000000004">
      <c r="C42" s="22"/>
      <c r="D42" s="31"/>
      <c r="F42" s="20"/>
    </row>
    <row r="43" spans="3:6" x14ac:dyDescent="0.55000000000000004">
      <c r="C43" s="22"/>
      <c r="D43" s="31"/>
      <c r="F43" s="20"/>
    </row>
    <row r="44" spans="3:6" x14ac:dyDescent="0.55000000000000004">
      <c r="C44" s="22"/>
      <c r="D44" s="31"/>
      <c r="F44" s="20"/>
    </row>
    <row r="45" spans="3:6" x14ac:dyDescent="0.55000000000000004">
      <c r="C45" s="22"/>
      <c r="D45" s="31"/>
      <c r="F45" s="20"/>
    </row>
    <row r="46" spans="3:6" x14ac:dyDescent="0.55000000000000004">
      <c r="C46" s="22"/>
      <c r="D46" s="31"/>
      <c r="F46" s="20"/>
    </row>
    <row r="47" spans="3:6" x14ac:dyDescent="0.55000000000000004">
      <c r="C47" s="22"/>
      <c r="D47" s="31"/>
      <c r="F47" s="20"/>
    </row>
    <row r="48" spans="3:6" x14ac:dyDescent="0.55000000000000004">
      <c r="C48" s="22"/>
      <c r="D48" s="31"/>
      <c r="F48" s="20"/>
    </row>
    <row r="49" spans="3:6" x14ac:dyDescent="0.55000000000000004">
      <c r="C49" s="22"/>
      <c r="D49" s="31"/>
      <c r="F49" s="20"/>
    </row>
    <row r="50" spans="3:6" x14ac:dyDescent="0.55000000000000004">
      <c r="C50" s="22"/>
      <c r="D50" s="31"/>
      <c r="F50" s="20"/>
    </row>
    <row r="51" spans="3:6" x14ac:dyDescent="0.55000000000000004">
      <c r="C51" s="22"/>
      <c r="D51" s="31"/>
      <c r="F51" s="20"/>
    </row>
    <row r="52" spans="3:6" x14ac:dyDescent="0.55000000000000004">
      <c r="C52" s="22"/>
      <c r="D52" s="31"/>
      <c r="F52" s="20"/>
    </row>
    <row r="53" spans="3:6" x14ac:dyDescent="0.55000000000000004">
      <c r="C53" s="22"/>
      <c r="D53" s="31"/>
      <c r="F53" s="20"/>
    </row>
    <row r="54" spans="3:6" x14ac:dyDescent="0.55000000000000004">
      <c r="C54" s="22"/>
      <c r="D54" s="31"/>
      <c r="F54" s="20"/>
    </row>
    <row r="55" spans="3:6" x14ac:dyDescent="0.55000000000000004">
      <c r="C55" s="22"/>
      <c r="D55" s="31"/>
      <c r="F55" s="20"/>
    </row>
    <row r="56" spans="3:6" x14ac:dyDescent="0.55000000000000004">
      <c r="C56" s="22"/>
      <c r="D56" s="31"/>
      <c r="F56" s="20"/>
    </row>
    <row r="57" spans="3:6" x14ac:dyDescent="0.55000000000000004">
      <c r="C57" s="22"/>
      <c r="D57" s="31"/>
      <c r="F57" s="20"/>
    </row>
    <row r="58" spans="3:6" x14ac:dyDescent="0.55000000000000004">
      <c r="C58" s="22"/>
      <c r="D58" s="31"/>
      <c r="F58" s="20"/>
    </row>
    <row r="59" spans="3:6" x14ac:dyDescent="0.55000000000000004">
      <c r="C59" s="22"/>
      <c r="D59" s="31"/>
      <c r="F59" s="20"/>
    </row>
    <row r="60" spans="3:6" x14ac:dyDescent="0.55000000000000004">
      <c r="C60" s="22"/>
      <c r="D60" s="31"/>
      <c r="F60" s="20"/>
    </row>
    <row r="61" spans="3:6" x14ac:dyDescent="0.55000000000000004">
      <c r="C61" s="22"/>
      <c r="D61" s="31"/>
      <c r="F61" s="20"/>
    </row>
    <row r="62" spans="3:6" x14ac:dyDescent="0.55000000000000004">
      <c r="C62" s="22"/>
      <c r="D62" s="31"/>
      <c r="F62" s="20"/>
    </row>
    <row r="63" spans="3:6" x14ac:dyDescent="0.55000000000000004">
      <c r="C63" s="22"/>
      <c r="D63" s="31"/>
      <c r="F63" s="20"/>
    </row>
    <row r="64" spans="3:6" x14ac:dyDescent="0.55000000000000004">
      <c r="C64" s="22"/>
      <c r="D64" s="31"/>
      <c r="F64" s="20"/>
    </row>
    <row r="65" spans="3:6" x14ac:dyDescent="0.55000000000000004">
      <c r="C65" s="22"/>
      <c r="D65" s="31"/>
      <c r="F65" s="20"/>
    </row>
    <row r="66" spans="3:6" x14ac:dyDescent="0.55000000000000004">
      <c r="C66" s="22"/>
      <c r="D66" s="31"/>
      <c r="F66" s="20"/>
    </row>
    <row r="67" spans="3:6" x14ac:dyDescent="0.55000000000000004">
      <c r="C67" s="22"/>
      <c r="D67" s="31"/>
      <c r="F67" s="20"/>
    </row>
    <row r="68" spans="3:6" x14ac:dyDescent="0.55000000000000004">
      <c r="C68" s="22"/>
      <c r="D68" s="31"/>
      <c r="F68" s="20"/>
    </row>
    <row r="69" spans="3:6" x14ac:dyDescent="0.55000000000000004">
      <c r="C69" s="22"/>
      <c r="D69" s="31"/>
      <c r="F69" s="20"/>
    </row>
    <row r="70" spans="3:6" x14ac:dyDescent="0.55000000000000004">
      <c r="C70" s="22"/>
      <c r="D70" s="31"/>
      <c r="F70" s="20"/>
    </row>
    <row r="71" spans="3:6" x14ac:dyDescent="0.55000000000000004">
      <c r="C71" s="22"/>
      <c r="D71" s="31"/>
      <c r="F71" s="20"/>
    </row>
    <row r="72" spans="3:6" x14ac:dyDescent="0.55000000000000004">
      <c r="C72" s="22"/>
      <c r="D72" s="31"/>
      <c r="F72" s="20"/>
    </row>
    <row r="73" spans="3:6" x14ac:dyDescent="0.55000000000000004">
      <c r="C73" s="22"/>
      <c r="D73" s="31"/>
      <c r="F73" s="20"/>
    </row>
    <row r="74" spans="3:6" x14ac:dyDescent="0.55000000000000004">
      <c r="C74" s="22"/>
      <c r="D74" s="31"/>
      <c r="F74" s="20"/>
    </row>
    <row r="75" spans="3:6" x14ac:dyDescent="0.55000000000000004">
      <c r="C75" s="22"/>
      <c r="D75" s="31"/>
      <c r="F75" s="20"/>
    </row>
    <row r="76" spans="3:6" x14ac:dyDescent="0.55000000000000004">
      <c r="C76" s="22"/>
      <c r="D76" s="31"/>
      <c r="F76" s="20"/>
    </row>
    <row r="77" spans="3:6" x14ac:dyDescent="0.55000000000000004">
      <c r="C77" s="22"/>
      <c r="D77" s="31"/>
      <c r="F77" s="20"/>
    </row>
    <row r="78" spans="3:6" x14ac:dyDescent="0.55000000000000004">
      <c r="C78" s="22"/>
      <c r="D78" s="31"/>
      <c r="F78" s="20"/>
    </row>
    <row r="79" spans="3:6" x14ac:dyDescent="0.55000000000000004">
      <c r="C79" s="22"/>
      <c r="D79" s="31"/>
      <c r="F79" s="20"/>
    </row>
    <row r="80" spans="3:6" x14ac:dyDescent="0.55000000000000004">
      <c r="C80" s="22"/>
      <c r="D80" s="31"/>
      <c r="F80" s="20"/>
    </row>
    <row r="81" spans="3:6" x14ac:dyDescent="0.55000000000000004">
      <c r="C81" s="22"/>
      <c r="D81" s="31"/>
      <c r="F81" s="20"/>
    </row>
    <row r="82" spans="3:6" x14ac:dyDescent="0.55000000000000004">
      <c r="C82" s="22"/>
      <c r="D82" s="31"/>
      <c r="F82" s="20"/>
    </row>
    <row r="83" spans="3:6" x14ac:dyDescent="0.55000000000000004">
      <c r="C83" s="22"/>
      <c r="D83" s="31"/>
      <c r="F83" s="20"/>
    </row>
    <row r="84" spans="3:6" x14ac:dyDescent="0.55000000000000004">
      <c r="C84" s="22"/>
      <c r="D84" s="31"/>
      <c r="F84" s="20"/>
    </row>
    <row r="85" spans="3:6" x14ac:dyDescent="0.55000000000000004">
      <c r="C85" s="22"/>
      <c r="D85" s="31"/>
      <c r="F85" s="20"/>
    </row>
    <row r="86" spans="3:6" x14ac:dyDescent="0.55000000000000004">
      <c r="C86" s="22"/>
      <c r="D86" s="31"/>
      <c r="F86" s="20"/>
    </row>
    <row r="87" spans="3:6" x14ac:dyDescent="0.55000000000000004">
      <c r="C87" s="22"/>
      <c r="D87" s="31"/>
      <c r="F87" s="20"/>
    </row>
    <row r="88" spans="3:6" x14ac:dyDescent="0.55000000000000004">
      <c r="C88" s="22"/>
      <c r="D88" s="31"/>
      <c r="F88" s="20"/>
    </row>
    <row r="89" spans="3:6" x14ac:dyDescent="0.55000000000000004">
      <c r="C89" s="22"/>
      <c r="D89" s="31"/>
      <c r="F89" s="20"/>
    </row>
    <row r="90" spans="3:6" x14ac:dyDescent="0.55000000000000004">
      <c r="C90" s="22"/>
      <c r="D90" s="31"/>
      <c r="F90" s="20"/>
    </row>
    <row r="91" spans="3:6" x14ac:dyDescent="0.55000000000000004">
      <c r="C91" s="22"/>
      <c r="D91" s="31"/>
      <c r="F91" s="20"/>
    </row>
    <row r="92" spans="3:6" x14ac:dyDescent="0.55000000000000004">
      <c r="C92" s="22"/>
      <c r="D92" s="31"/>
      <c r="F92" s="20"/>
    </row>
    <row r="93" spans="3:6" x14ac:dyDescent="0.55000000000000004">
      <c r="C93" s="22"/>
      <c r="D93" s="31"/>
      <c r="F93" s="20"/>
    </row>
    <row r="94" spans="3:6" x14ac:dyDescent="0.55000000000000004">
      <c r="C94" s="22"/>
      <c r="D94" s="31"/>
      <c r="F94" s="20"/>
    </row>
    <row r="95" spans="3:6" x14ac:dyDescent="0.55000000000000004">
      <c r="C95" s="22"/>
      <c r="D95" s="31"/>
      <c r="F95" s="20"/>
    </row>
    <row r="96" spans="3:6" x14ac:dyDescent="0.55000000000000004">
      <c r="C96" s="22"/>
      <c r="D96" s="31"/>
      <c r="F96" s="20"/>
    </row>
    <row r="97" spans="3:6" x14ac:dyDescent="0.55000000000000004">
      <c r="C97" s="22"/>
      <c r="D97" s="31"/>
      <c r="F97" s="20"/>
    </row>
    <row r="98" spans="3:6" x14ac:dyDescent="0.55000000000000004">
      <c r="C98" s="22"/>
      <c r="D98" s="31"/>
      <c r="F98" s="20"/>
    </row>
    <row r="99" spans="3:6" x14ac:dyDescent="0.55000000000000004">
      <c r="C99" s="22"/>
      <c r="D99" s="31"/>
      <c r="F99" s="20"/>
    </row>
    <row r="100" spans="3:6" x14ac:dyDescent="0.55000000000000004">
      <c r="C100" s="22"/>
      <c r="D100" s="31"/>
      <c r="F100" s="20"/>
    </row>
    <row r="101" spans="3:6" x14ac:dyDescent="0.55000000000000004">
      <c r="C101" s="22"/>
      <c r="D101" s="31"/>
      <c r="F101" s="20"/>
    </row>
    <row r="102" spans="3:6" x14ac:dyDescent="0.55000000000000004">
      <c r="C102" s="22"/>
      <c r="D102" s="31"/>
      <c r="F102" s="20"/>
    </row>
    <row r="103" spans="3:6" x14ac:dyDescent="0.55000000000000004">
      <c r="C103" s="22"/>
      <c r="D103" s="31"/>
      <c r="F103" s="20"/>
    </row>
    <row r="104" spans="3:6" x14ac:dyDescent="0.55000000000000004">
      <c r="C104" s="22"/>
      <c r="D104" s="31"/>
      <c r="F104" s="20"/>
    </row>
    <row r="105" spans="3:6" x14ac:dyDescent="0.55000000000000004">
      <c r="C105" s="22"/>
      <c r="D105" s="31"/>
      <c r="F105" s="20"/>
    </row>
    <row r="106" spans="3:6" x14ac:dyDescent="0.55000000000000004">
      <c r="C106" s="22"/>
      <c r="D106" s="31"/>
      <c r="F106" s="20"/>
    </row>
    <row r="107" spans="3:6" x14ac:dyDescent="0.55000000000000004">
      <c r="C107" s="22"/>
      <c r="D107" s="31"/>
      <c r="F107" s="20"/>
    </row>
    <row r="108" spans="3:6" x14ac:dyDescent="0.55000000000000004">
      <c r="C108" s="22"/>
      <c r="D108" s="31"/>
      <c r="F108" s="20"/>
    </row>
    <row r="109" spans="3:6" x14ac:dyDescent="0.55000000000000004">
      <c r="C109" s="22"/>
      <c r="D109" s="31"/>
      <c r="F109" s="20"/>
    </row>
    <row r="110" spans="3:6" x14ac:dyDescent="0.55000000000000004">
      <c r="C110" s="22"/>
      <c r="D110" s="31"/>
      <c r="F110" s="20"/>
    </row>
    <row r="111" spans="3:6" x14ac:dyDescent="0.55000000000000004">
      <c r="C111" s="22"/>
      <c r="D111" s="31"/>
      <c r="F111" s="20"/>
    </row>
    <row r="112" spans="3:6" x14ac:dyDescent="0.55000000000000004">
      <c r="C112" s="22"/>
      <c r="D112" s="31"/>
      <c r="F112" s="20"/>
    </row>
    <row r="113" spans="3:6" x14ac:dyDescent="0.55000000000000004">
      <c r="C113" s="22"/>
      <c r="D113" s="31"/>
      <c r="F113" s="20"/>
    </row>
    <row r="114" spans="3:6" x14ac:dyDescent="0.55000000000000004">
      <c r="C114" s="22"/>
      <c r="D114" s="31"/>
      <c r="F114" s="20"/>
    </row>
    <row r="115" spans="3:6" x14ac:dyDescent="0.55000000000000004">
      <c r="C115" s="22"/>
      <c r="D115" s="31"/>
      <c r="F115" s="20"/>
    </row>
    <row r="116" spans="3:6" x14ac:dyDescent="0.55000000000000004">
      <c r="C116" s="22"/>
      <c r="D116" s="31"/>
      <c r="F116" s="20"/>
    </row>
    <row r="117" spans="3:6" x14ac:dyDescent="0.55000000000000004">
      <c r="C117" s="22"/>
      <c r="D117" s="31"/>
      <c r="F117" s="20"/>
    </row>
    <row r="118" spans="3:6" x14ac:dyDescent="0.55000000000000004">
      <c r="C118" s="22"/>
      <c r="D118" s="31"/>
      <c r="F118" s="20"/>
    </row>
    <row r="119" spans="3:6" x14ac:dyDescent="0.55000000000000004">
      <c r="C119" s="22"/>
      <c r="D119" s="31"/>
      <c r="F119" s="20"/>
    </row>
  </sheetData>
  <mergeCells count="3">
    <mergeCell ref="F5:ED5"/>
    <mergeCell ref="D7:D119"/>
    <mergeCell ref="H3:I3"/>
  </mergeCells>
  <conditionalFormatting sqref="A7:XFD7">
    <cfRule type="expression" dxfId="2" priority="2">
      <formula>A7&lt;&gt;""</formula>
    </cfRule>
  </conditionalFormatting>
  <conditionalFormatting sqref="F1:F1048576">
    <cfRule type="expression" dxfId="1" priority="1">
      <formula>F1&lt;&gt;""</formula>
    </cfRule>
  </conditionalFormatting>
  <conditionalFormatting sqref="G8:BY119">
    <cfRule type="expression" dxfId="0" priority="4">
      <formula>AND($A8,G8&lt;&gt;"")</formula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69D-552C-47A3-BD2F-34B331A47499}">
  <dimension ref="C2:J22"/>
  <sheetViews>
    <sheetView showGridLines="0" zoomScale="83" workbookViewId="0"/>
  </sheetViews>
  <sheetFormatPr baseColWidth="10" defaultColWidth="11.5234375" defaultRowHeight="21.3" x14ac:dyDescent="0.85"/>
  <cols>
    <col min="1" max="1" width="8.41796875" style="1" customWidth="1"/>
    <col min="2" max="3" width="11.5234375" style="1"/>
    <col min="4" max="4" width="7.3125" style="1" customWidth="1"/>
    <col min="5" max="5" width="11.5234375" style="1" customWidth="1"/>
    <col min="6" max="6" width="10.5234375" style="1" customWidth="1"/>
    <col min="7" max="7" width="11.20703125" style="1" customWidth="1"/>
    <col min="8" max="8" width="11.5234375" style="1" customWidth="1"/>
    <col min="9" max="9" width="11.5234375" style="1"/>
    <col min="10" max="10" width="8.20703125" style="1" customWidth="1"/>
    <col min="11" max="16384" width="11.5234375" style="1"/>
  </cols>
  <sheetData>
    <row r="2" spans="3:10" x14ac:dyDescent="0.85">
      <c r="F2" s="2" t="s">
        <v>1</v>
      </c>
      <c r="G2" s="4">
        <v>3</v>
      </c>
    </row>
    <row r="3" spans="3:10" x14ac:dyDescent="0.85">
      <c r="F3" s="2" t="s">
        <v>0</v>
      </c>
      <c r="G3" s="4">
        <v>1009</v>
      </c>
    </row>
    <row r="4" spans="3:10" x14ac:dyDescent="0.85">
      <c r="C4" s="2" t="s">
        <v>2</v>
      </c>
      <c r="D4" s="4">
        <v>55</v>
      </c>
      <c r="I4" s="2" t="s">
        <v>3</v>
      </c>
      <c r="J4" s="4">
        <v>33</v>
      </c>
    </row>
    <row r="8" spans="3:10" ht="23.4" x14ac:dyDescent="0.85">
      <c r="E8" s="6" t="s">
        <v>4</v>
      </c>
      <c r="F8" s="6"/>
      <c r="G8" s="6"/>
      <c r="H8" s="6" t="s">
        <v>5</v>
      </c>
    </row>
    <row r="9" spans="3:10" x14ac:dyDescent="0.85">
      <c r="E9" s="3" cm="1">
        <f t="array" ref="E9">fastexp(G2,D4,G3)</f>
        <v>884</v>
      </c>
      <c r="H9" s="1" cm="1">
        <f t="array" ref="H9">IF(J4="","",fastexp(G2,J4,G3))</f>
        <v>937</v>
      </c>
    </row>
    <row r="11" spans="3:10" x14ac:dyDescent="0.85">
      <c r="E11" s="2" t="str">
        <f>"A="</f>
        <v>A=</v>
      </c>
      <c r="F11" s="5">
        <f>E9</f>
        <v>884</v>
      </c>
    </row>
    <row r="14" spans="3:10" x14ac:dyDescent="0.85">
      <c r="E14" s="2"/>
      <c r="G14" s="5">
        <f>H9</f>
        <v>937</v>
      </c>
      <c r="H14" s="1" t="str">
        <f>"=B"</f>
        <v>=B</v>
      </c>
    </row>
    <row r="19" spans="3:10" ht="23.4" x14ac:dyDescent="0.85">
      <c r="C19" s="34" t="s">
        <v>6</v>
      </c>
      <c r="D19" s="34"/>
      <c r="I19" s="34" t="s">
        <v>7</v>
      </c>
      <c r="J19" s="34"/>
    </row>
    <row r="20" spans="3:10" x14ac:dyDescent="0.85">
      <c r="C20" s="35" cm="1">
        <f t="array" ref="C20">fastexp(G14,D4,G3)</f>
        <v>14</v>
      </c>
      <c r="D20" s="35"/>
      <c r="I20" s="35" cm="1">
        <f t="array" ref="I20">IF(J4="","",fastexp(F11,J4,G3))</f>
        <v>14</v>
      </c>
      <c r="J20" s="35"/>
    </row>
    <row r="21" spans="3:10" x14ac:dyDescent="0.85">
      <c r="F21" s="36">
        <f>MAX(C20,I20)</f>
        <v>14</v>
      </c>
      <c r="G21" s="36"/>
    </row>
    <row r="22" spans="3:10" x14ac:dyDescent="0.85">
      <c r="F22" s="33" t="str">
        <f>"="&amp;3&amp;"^("&amp;D4&amp;"+"&amp;J4&amp;") mod "&amp;G3</f>
        <v>=3^(55+33) mod 1009</v>
      </c>
      <c r="G22" s="33"/>
    </row>
  </sheetData>
  <mergeCells count="6">
    <mergeCell ref="F22:G22"/>
    <mergeCell ref="C19:D19"/>
    <mergeCell ref="C20:D20"/>
    <mergeCell ref="I19:J19"/>
    <mergeCell ref="I20:J20"/>
    <mergeCell ref="F21:G21"/>
  </mergeCells>
  <dataValidations count="1">
    <dataValidation type="whole" showInputMessage="1" showErrorMessage="1" sqref="D4 J4" xr:uid="{A93A2D78-D8CC-47D0-9EBD-3AAE71989785}">
      <formula1>1</formula1>
      <formula2>1000</formula2>
    </dataValidation>
  </dataValidations>
  <pageMargins left="0.7" right="0.7" top="0.78740157499999996" bottom="0.78740157499999996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1A9D-BDE5-4E2E-803F-2C540C440CC6}">
  <dimension ref="C2:Y126"/>
  <sheetViews>
    <sheetView showGridLines="0" zoomScale="69" workbookViewId="0">
      <selection activeCell="AC44" sqref="AC44"/>
    </sheetView>
  </sheetViews>
  <sheetFormatPr baseColWidth="10" defaultRowHeight="14.4" x14ac:dyDescent="0.55000000000000004"/>
  <cols>
    <col min="1" max="1" width="5.3125" customWidth="1"/>
    <col min="2" max="2" width="5.41796875" customWidth="1"/>
    <col min="3" max="4" width="8.68359375" style="7" customWidth="1"/>
    <col min="5" max="5" width="7.3125" style="7" customWidth="1"/>
    <col min="7" max="7" width="4.7890625" style="7" hidden="1" customWidth="1"/>
    <col min="8" max="8" width="4.41796875" style="7" hidden="1" customWidth="1"/>
    <col min="9" max="9" width="4.20703125" style="7" customWidth="1"/>
    <col min="18" max="20" width="12.3125" customWidth="1"/>
    <col min="21" max="22" width="11.5234375" hidden="1" customWidth="1"/>
    <col min="24" max="25" width="11.5234375" style="23"/>
  </cols>
  <sheetData>
    <row r="2" spans="3:22" ht="26.4" x14ac:dyDescent="1">
      <c r="D2" s="25" t="s">
        <v>21</v>
      </c>
      <c r="E2" s="25"/>
      <c r="F2" s="25"/>
      <c r="G2" s="25"/>
      <c r="H2" s="25"/>
      <c r="I2" s="25"/>
      <c r="J2" s="25"/>
      <c r="K2" s="25"/>
      <c r="L2" s="25"/>
      <c r="M2" s="25"/>
    </row>
    <row r="4" spans="3:22" x14ac:dyDescent="0.55000000000000004">
      <c r="G4" s="9" t="s">
        <v>8</v>
      </c>
      <c r="H4" s="10" t="s">
        <v>9</v>
      </c>
    </row>
    <row r="5" spans="3:22" x14ac:dyDescent="0.55000000000000004">
      <c r="G5" s="7" cm="1">
        <f t="array" ref="G5:G14">_xlfn.LAMBDA(_xlpm.c,_xlfn._xlws.FILTER(_xlpm.c,_xlpm.c&lt;&gt;""))(_xlfn.MAKEARRAY(E9*E9-1,1,_xlfn.LAMBDA(_xlpm.a,_xlpm.b,_xlfn.LAMBDA(_xlpm.z,_xlpm.s,IF(fastexp(_xlpm.z,2,E9)=MOD(fastexp(_xlpm.s,3,E9)+E7*_xlpm.s+E8,E9),_xlpm.s,""))(ROUNDDOWN(_xlpm.a/E9,0),MOD(_xlpm.a,E9)))))</f>
        <v>2</v>
      </c>
      <c r="H5" s="7" cm="1">
        <f t="array" ref="H5:H14">_xlfn.LAMBDA(_xlpm.c,_xlfn._xlws.FILTER(_xlpm.c,_xlpm.c&lt;&gt;""))(_xlfn.MAKEARRAY(E9*E9-1,1,_xlfn.LAMBDA(_xlpm.a,_xlpm.b,_xlfn.LAMBDA(_xlpm.z,_xlpm.s,IF(fastexp(_xlpm.z,2,E9)=MOD(fastexp(_xlpm.s,3,E9)+E7*_xlpm.s+E8,E9),_xlpm.z,""))(ROUNDDOWN(_xlpm.a/E9,0),MOD(_xlpm.a,E9)))))</f>
        <v>1</v>
      </c>
      <c r="J5" s="29" t="str">
        <f>"(y² = x³ + "&amp;E7&amp;"x + "&amp;E8&amp;") mod "&amp;E9</f>
        <v>(y² = x³ + 3x + 9) mod 11</v>
      </c>
      <c r="K5" s="29"/>
      <c r="L5" s="29"/>
    </row>
    <row r="6" spans="3:22" x14ac:dyDescent="0.55000000000000004">
      <c r="G6" s="7">
        <v>3</v>
      </c>
      <c r="H6" s="7">
        <v>1</v>
      </c>
      <c r="J6" s="29"/>
      <c r="K6" s="29"/>
      <c r="L6" s="29"/>
    </row>
    <row r="7" spans="3:22" x14ac:dyDescent="0.55000000000000004">
      <c r="C7" s="27" t="s">
        <v>2</v>
      </c>
      <c r="D7" s="27"/>
      <c r="E7" s="8">
        <v>3</v>
      </c>
      <c r="F7" s="28" t="str">
        <f>IF(MOD(4*POWER(E7,3)+27*POWER(E8,2)=0,E9),"ungültig","")</f>
        <v/>
      </c>
      <c r="G7" s="7">
        <v>6</v>
      </c>
      <c r="H7" s="7">
        <v>1</v>
      </c>
    </row>
    <row r="8" spans="3:22" x14ac:dyDescent="0.55000000000000004">
      <c r="C8" s="27" t="s">
        <v>3</v>
      </c>
      <c r="D8" s="27"/>
      <c r="E8" s="8">
        <v>9</v>
      </c>
      <c r="F8" s="28"/>
      <c r="G8" s="7">
        <v>0</v>
      </c>
      <c r="H8" s="7">
        <v>3</v>
      </c>
    </row>
    <row r="9" spans="3:22" x14ac:dyDescent="0.55000000000000004">
      <c r="C9" s="27" t="s">
        <v>0</v>
      </c>
      <c r="D9" s="27"/>
      <c r="E9" s="8">
        <v>11</v>
      </c>
      <c r="G9" s="7">
        <v>10</v>
      </c>
      <c r="H9" s="7">
        <v>4</v>
      </c>
    </row>
    <row r="10" spans="3:22" x14ac:dyDescent="0.55000000000000004">
      <c r="E10" s="18" t="s">
        <v>20</v>
      </c>
      <c r="F10" s="18"/>
      <c r="G10" s="7">
        <v>10</v>
      </c>
      <c r="H10" s="7">
        <v>7</v>
      </c>
    </row>
    <row r="11" spans="3:22" x14ac:dyDescent="0.55000000000000004">
      <c r="G11" s="7">
        <v>0</v>
      </c>
      <c r="H11" s="7">
        <v>8</v>
      </c>
      <c r="U11" s="24">
        <f>E12</f>
        <v>0</v>
      </c>
      <c r="V11" s="24">
        <f>E13</f>
        <v>3</v>
      </c>
    </row>
    <row r="12" spans="3:22" x14ac:dyDescent="0.55000000000000004">
      <c r="C12" s="26" t="s">
        <v>13</v>
      </c>
      <c r="D12" s="12" t="s">
        <v>10</v>
      </c>
      <c r="E12" s="8">
        <v>0</v>
      </c>
      <c r="G12" s="7">
        <v>2</v>
      </c>
      <c r="H12" s="7">
        <v>10</v>
      </c>
      <c r="U12" s="24" cm="1">
        <f t="array" ref="U12:V12">add_point(U11,V11,$E$12,$E$13,$E$7,$E$8,$E$9)</f>
        <v>3</v>
      </c>
      <c r="V12" s="24">
        <v>1</v>
      </c>
    </row>
    <row r="13" spans="3:22" x14ac:dyDescent="0.55000000000000004">
      <c r="C13" s="26"/>
      <c r="D13" s="12" t="s">
        <v>11</v>
      </c>
      <c r="E13" s="8">
        <v>3</v>
      </c>
      <c r="G13" s="7">
        <v>3</v>
      </c>
      <c r="H13" s="7">
        <v>10</v>
      </c>
      <c r="U13" s="24" cm="1">
        <f t="array" ref="U13:V13">add_point(U12,V12,$E$12,$E$13,$E$7,$E$8,$E$9)</f>
        <v>6</v>
      </c>
      <c r="V13" s="24">
        <v>1</v>
      </c>
    </row>
    <row r="14" spans="3:22" x14ac:dyDescent="0.55000000000000004">
      <c r="G14" s="7">
        <v>6</v>
      </c>
      <c r="H14" s="7">
        <v>10</v>
      </c>
      <c r="U14" s="24" cm="1">
        <f t="array" ref="U14:V14">add_point(U13,V13,$E$12,$E$13,$E$7,$E$8,$E$9)</f>
        <v>10</v>
      </c>
      <c r="V14" s="24">
        <v>4</v>
      </c>
    </row>
    <row r="15" spans="3:22" x14ac:dyDescent="0.55000000000000004">
      <c r="U15" s="24" cm="1">
        <f t="array" ref="U15:V15">add_point(U14,V14,$E$12,$E$13,$E$7,$E$8,$E$9)</f>
        <v>2</v>
      </c>
      <c r="V15" s="24">
        <v>10</v>
      </c>
    </row>
    <row r="16" spans="3:22" x14ac:dyDescent="0.55000000000000004">
      <c r="U16" s="24" cm="1">
        <f t="array" ref="U16:V16">add_point(U15,V15,$E$12,$E$13,$E$7,$E$8,$E$9)</f>
        <v>2</v>
      </c>
      <c r="V16" s="24">
        <v>1</v>
      </c>
    </row>
    <row r="17" spans="3:22" x14ac:dyDescent="0.55000000000000004">
      <c r="U17" s="24" cm="1">
        <f t="array" ref="U17:V17">add_point(U16,V16,$E$12,$E$13,$E$7,$E$8,$E$9)</f>
        <v>10</v>
      </c>
      <c r="V17" s="24">
        <v>7</v>
      </c>
    </row>
    <row r="18" spans="3:22" x14ac:dyDescent="0.55000000000000004">
      <c r="U18" s="24" cm="1">
        <f t="array" ref="U18:V18">add_point(U17,V17,$E$12,$E$13,$E$7,$E$8,$E$9)</f>
        <v>6</v>
      </c>
      <c r="V18" s="24">
        <v>10</v>
      </c>
    </row>
    <row r="19" spans="3:22" x14ac:dyDescent="0.55000000000000004">
      <c r="U19" s="24" cm="1">
        <f t="array" ref="U19:V19">add_point(U18,V18,$E$12,$E$13,$E$7,$E$8,$E$9)</f>
        <v>3</v>
      </c>
      <c r="V19" s="24">
        <v>10</v>
      </c>
    </row>
    <row r="20" spans="3:22" x14ac:dyDescent="0.55000000000000004">
      <c r="D20" s="12" t="s">
        <v>12</v>
      </c>
      <c r="E20" s="8">
        <v>4</v>
      </c>
      <c r="U20" s="24" cm="1">
        <f t="array" ref="U20:V20">add_point(U19,V19,$E$12,$E$13,$E$7,$E$8,$E$9)</f>
        <v>0</v>
      </c>
      <c r="V20" s="24">
        <v>8</v>
      </c>
    </row>
    <row r="21" spans="3:22" x14ac:dyDescent="0.55000000000000004">
      <c r="F21" s="11"/>
      <c r="G21"/>
      <c r="U21" s="24" cm="1">
        <f t="array" ref="U21:V21">add_point(U20,V20,$E$12,$E$13,$E$7,$E$8,$E$9)</f>
        <v>0</v>
      </c>
      <c r="V21" s="24">
        <v>0</v>
      </c>
    </row>
    <row r="22" spans="3:22" x14ac:dyDescent="0.55000000000000004">
      <c r="D22" s="9" t="s">
        <v>18</v>
      </c>
      <c r="E22" s="10" t="s">
        <v>19</v>
      </c>
      <c r="U22" s="24" cm="1">
        <f t="array" ref="U22:V22">add_point(U21,V21,$E$12,$E$13,$E$7,$E$8,$E$9)</f>
        <v>0</v>
      </c>
      <c r="V22" s="24">
        <v>3</v>
      </c>
    </row>
    <row r="23" spans="3:22" x14ac:dyDescent="0.55000000000000004">
      <c r="C23" s="7" t="str" cm="1">
        <f t="array" ref="C23:C26">_xlfn.MAKEARRAY(E20,1,_xlfn.LAMBDA(_xlpm.z,_xlpm.s,_xlpm.z&amp;")"))</f>
        <v>1)</v>
      </c>
      <c r="D23" s="23" cm="1">
        <f t="array" aca="1" ref="D23:E26" ca="1">INDIRECT("U11:V"&amp;(10+E20))</f>
        <v>0</v>
      </c>
      <c r="E23" s="7">
        <f ca="1"/>
        <v>3</v>
      </c>
      <c r="U23" s="24" cm="1">
        <f t="array" ref="U23:V23">add_point(U22,V22,$E$12,$E$13,$E$7,$E$8,$E$9)</f>
        <v>3</v>
      </c>
      <c r="V23" s="24">
        <v>1</v>
      </c>
    </row>
    <row r="24" spans="3:22" x14ac:dyDescent="0.55000000000000004">
      <c r="C24" s="7" t="str">
        <v>2)</v>
      </c>
      <c r="D24" s="7">
        <f ca="1"/>
        <v>3</v>
      </c>
      <c r="E24" s="7">
        <f ca="1"/>
        <v>1</v>
      </c>
      <c r="U24" s="24" cm="1">
        <f t="array" ref="U24:V24">add_point(U23,V23,$E$12,$E$13,$E$7,$E$8,$E$9)</f>
        <v>6</v>
      </c>
      <c r="V24" s="24">
        <v>1</v>
      </c>
    </row>
    <row r="25" spans="3:22" x14ac:dyDescent="0.55000000000000004">
      <c r="C25" s="7" t="str">
        <v>3)</v>
      </c>
      <c r="D25" s="7">
        <f ca="1"/>
        <v>6</v>
      </c>
      <c r="E25" s="7">
        <f ca="1"/>
        <v>1</v>
      </c>
      <c r="U25" s="24" cm="1">
        <f t="array" ref="U25:V25">add_point(U24,V24,$E$12,$E$13,$E$7,$E$8,$E$9)</f>
        <v>10</v>
      </c>
      <c r="V25" s="24">
        <v>4</v>
      </c>
    </row>
    <row r="26" spans="3:22" x14ac:dyDescent="0.55000000000000004">
      <c r="C26" s="7" t="str">
        <v>4)</v>
      </c>
      <c r="D26" s="7">
        <f ca="1"/>
        <v>10</v>
      </c>
      <c r="E26" s="7">
        <f ca="1"/>
        <v>4</v>
      </c>
      <c r="U26" s="24" cm="1">
        <f t="array" ref="U26:V26">add_point(U25,V25,$E$12,$E$13,$E$7,$E$8,$E$9)</f>
        <v>2</v>
      </c>
      <c r="V26" s="24">
        <v>10</v>
      </c>
    </row>
    <row r="27" spans="3:22" x14ac:dyDescent="0.55000000000000004">
      <c r="U27" s="24" cm="1">
        <f t="array" ref="U27:V27">add_point(U26,V26,$E$12,$E$13,$E$7,$E$8,$E$9)</f>
        <v>2</v>
      </c>
      <c r="V27" s="24">
        <v>1</v>
      </c>
    </row>
    <row r="28" spans="3:22" x14ac:dyDescent="0.55000000000000004">
      <c r="U28" s="24" cm="1">
        <f t="array" ref="U28:V28">add_point(U27,V27,$E$12,$E$13,$E$7,$E$8,$E$9)</f>
        <v>10</v>
      </c>
      <c r="V28" s="24">
        <v>7</v>
      </c>
    </row>
    <row r="29" spans="3:22" x14ac:dyDescent="0.55000000000000004">
      <c r="U29" s="24" cm="1">
        <f t="array" ref="U29:V29">add_point(U28,V28,$E$12,$E$13,$E$7,$E$8,$E$9)</f>
        <v>6</v>
      </c>
      <c r="V29" s="24">
        <v>10</v>
      </c>
    </row>
    <row r="30" spans="3:22" x14ac:dyDescent="0.55000000000000004">
      <c r="U30" s="24" cm="1">
        <f t="array" ref="U30:V30">add_point(U29,V29,$E$12,$E$13,$E$7,$E$8,$E$9)</f>
        <v>3</v>
      </c>
      <c r="V30" s="24">
        <v>10</v>
      </c>
    </row>
    <row r="31" spans="3:22" x14ac:dyDescent="0.55000000000000004">
      <c r="U31" s="24" cm="1">
        <f t="array" ref="U31:V31">add_point(U30,V30,$E$12,$E$13,$E$7,$E$8,$E$9)</f>
        <v>0</v>
      </c>
      <c r="V31" s="24">
        <v>8</v>
      </c>
    </row>
    <row r="32" spans="3:22" x14ac:dyDescent="0.55000000000000004">
      <c r="U32" s="24" cm="1">
        <f t="array" ref="U32:V32">add_point(U31,V31,$E$12,$E$13,$E$7,$E$8,$E$9)</f>
        <v>0</v>
      </c>
      <c r="V32" s="24">
        <v>0</v>
      </c>
    </row>
    <row r="33" spans="21:22" x14ac:dyDescent="0.55000000000000004">
      <c r="U33" s="24" cm="1">
        <f t="array" ref="U33:V33">add_point(U32,V32,$E$12,$E$13,$E$7,$E$8,$E$9)</f>
        <v>0</v>
      </c>
      <c r="V33" s="24">
        <v>3</v>
      </c>
    </row>
    <row r="34" spans="21:22" x14ac:dyDescent="0.55000000000000004">
      <c r="U34" s="24" cm="1">
        <f t="array" ref="U34:V34">add_point(U33,V33,$E$12,$E$13,$E$7,$E$8,$E$9)</f>
        <v>3</v>
      </c>
      <c r="V34" s="24">
        <v>1</v>
      </c>
    </row>
    <row r="35" spans="21:22" x14ac:dyDescent="0.55000000000000004">
      <c r="U35" s="24" cm="1">
        <f t="array" ref="U35:V35">add_point(U34,V34,$E$12,$E$13,$E$7,$E$8,$E$9)</f>
        <v>6</v>
      </c>
      <c r="V35" s="24">
        <v>1</v>
      </c>
    </row>
    <row r="36" spans="21:22" x14ac:dyDescent="0.55000000000000004">
      <c r="U36" s="24" cm="1">
        <f t="array" ref="U36:V36">add_point(U35,V35,$E$12,$E$13,$E$7,$E$8,$E$9)</f>
        <v>10</v>
      </c>
      <c r="V36" s="24">
        <v>4</v>
      </c>
    </row>
    <row r="37" spans="21:22" x14ac:dyDescent="0.55000000000000004">
      <c r="U37" s="24" cm="1">
        <f t="array" ref="U37:V37">add_point(U36,V36,$E$12,$E$13,$E$7,$E$8,$E$9)</f>
        <v>2</v>
      </c>
      <c r="V37" s="24">
        <v>10</v>
      </c>
    </row>
    <row r="38" spans="21:22" x14ac:dyDescent="0.55000000000000004">
      <c r="U38" s="24" cm="1">
        <f t="array" ref="U38:V38">add_point(U37,V37,$E$12,$E$13,$E$7,$E$8,$E$9)</f>
        <v>2</v>
      </c>
      <c r="V38" s="24">
        <v>1</v>
      </c>
    </row>
    <row r="39" spans="21:22" x14ac:dyDescent="0.55000000000000004">
      <c r="U39" s="24" cm="1">
        <f t="array" ref="U39:V39">add_point(U38,V38,$E$12,$E$13,$E$7,$E$8,$E$9)</f>
        <v>10</v>
      </c>
      <c r="V39" s="24">
        <v>7</v>
      </c>
    </row>
    <row r="40" spans="21:22" x14ac:dyDescent="0.55000000000000004">
      <c r="U40" s="24" cm="1">
        <f t="array" ref="U40:V40">add_point(U39,V39,$E$12,$E$13,$E$7,$E$8,$E$9)</f>
        <v>6</v>
      </c>
      <c r="V40" s="24">
        <v>10</v>
      </c>
    </row>
    <row r="41" spans="21:22" x14ac:dyDescent="0.55000000000000004">
      <c r="U41" s="24" cm="1">
        <f t="array" ref="U41:V41">add_point(U40,V40,$E$12,$E$13,$E$7,$E$8,$E$9)</f>
        <v>3</v>
      </c>
      <c r="V41" s="24">
        <v>10</v>
      </c>
    </row>
    <row r="42" spans="21:22" x14ac:dyDescent="0.55000000000000004">
      <c r="U42" s="24" cm="1">
        <f t="array" ref="U42:V42">add_point(U41,V41,$E$12,$E$13,$E$7,$E$8,$E$9)</f>
        <v>0</v>
      </c>
      <c r="V42" s="24">
        <v>8</v>
      </c>
    </row>
    <row r="43" spans="21:22" x14ac:dyDescent="0.55000000000000004">
      <c r="U43" s="24" cm="1">
        <f t="array" ref="U43:V43">add_point(U42,V42,$E$12,$E$13,$E$7,$E$8,$E$9)</f>
        <v>0</v>
      </c>
      <c r="V43" s="24">
        <v>0</v>
      </c>
    </row>
    <row r="44" spans="21:22" x14ac:dyDescent="0.55000000000000004">
      <c r="U44" s="24" cm="1">
        <f t="array" ref="U44:V44">add_point(U43,V43,$E$12,$E$13,$E$7,$E$8,$E$9)</f>
        <v>0</v>
      </c>
      <c r="V44" s="24">
        <v>3</v>
      </c>
    </row>
    <row r="45" spans="21:22" x14ac:dyDescent="0.55000000000000004">
      <c r="U45" s="24" cm="1">
        <f t="array" ref="U45:V45">add_point(U44,V44,$E$12,$E$13,$E$7,$E$8,$E$9)</f>
        <v>3</v>
      </c>
      <c r="V45" s="24">
        <v>1</v>
      </c>
    </row>
    <row r="46" spans="21:22" x14ac:dyDescent="0.55000000000000004">
      <c r="U46" s="24" cm="1">
        <f t="array" ref="U46:V46">add_point(U45,V45,$E$12,$E$13,$E$7,$E$8,$E$9)</f>
        <v>6</v>
      </c>
      <c r="V46" s="24">
        <v>1</v>
      </c>
    </row>
    <row r="47" spans="21:22" x14ac:dyDescent="0.55000000000000004">
      <c r="U47" s="24" cm="1">
        <f t="array" ref="U47:V47">add_point(U46,V46,$E$12,$E$13,$E$7,$E$8,$E$9)</f>
        <v>10</v>
      </c>
      <c r="V47" s="24">
        <v>4</v>
      </c>
    </row>
    <row r="48" spans="21:22" x14ac:dyDescent="0.55000000000000004">
      <c r="U48" s="24" cm="1">
        <f t="array" ref="U48:V48">add_point(U47,V47,$E$12,$E$13,$E$7,$E$8,$E$9)</f>
        <v>2</v>
      </c>
      <c r="V48" s="24">
        <v>10</v>
      </c>
    </row>
    <row r="49" spans="21:22" x14ac:dyDescent="0.55000000000000004">
      <c r="U49" s="24" cm="1">
        <f t="array" ref="U49:V49">add_point(U48,V48,$E$12,$E$13,$E$7,$E$8,$E$9)</f>
        <v>2</v>
      </c>
      <c r="V49" s="24">
        <v>1</v>
      </c>
    </row>
    <row r="50" spans="21:22" x14ac:dyDescent="0.55000000000000004">
      <c r="U50" s="24" cm="1">
        <f t="array" ref="U50:V50">add_point(U49,V49,$E$12,$E$13,$E$7,$E$8,$E$9)</f>
        <v>10</v>
      </c>
      <c r="V50" s="24">
        <v>7</v>
      </c>
    </row>
    <row r="51" spans="21:22" x14ac:dyDescent="0.55000000000000004">
      <c r="U51" s="24" cm="1">
        <f t="array" ref="U51:V51">add_point(U50,V50,$E$12,$E$13,$E$7,$E$8,$E$9)</f>
        <v>6</v>
      </c>
      <c r="V51" s="24">
        <v>10</v>
      </c>
    </row>
    <row r="52" spans="21:22" x14ac:dyDescent="0.55000000000000004">
      <c r="U52" s="24" cm="1">
        <f t="array" ref="U52:V52">add_point(U51,V51,$E$12,$E$13,$E$7,$E$8,$E$9)</f>
        <v>3</v>
      </c>
      <c r="V52" s="24">
        <v>10</v>
      </c>
    </row>
    <row r="53" spans="21:22" x14ac:dyDescent="0.55000000000000004">
      <c r="U53" s="24" cm="1">
        <f t="array" ref="U53:V53">add_point(U52,V52,$E$12,$E$13,$E$7,$E$8,$E$9)</f>
        <v>0</v>
      </c>
      <c r="V53" s="24">
        <v>8</v>
      </c>
    </row>
    <row r="54" spans="21:22" x14ac:dyDescent="0.55000000000000004">
      <c r="U54" s="24" cm="1">
        <f t="array" ref="U54:V54">add_point(U53,V53,$E$12,$E$13,$E$7,$E$8,$E$9)</f>
        <v>0</v>
      </c>
      <c r="V54" s="24">
        <v>0</v>
      </c>
    </row>
    <row r="55" spans="21:22" x14ac:dyDescent="0.55000000000000004">
      <c r="U55" s="24" cm="1">
        <f t="array" ref="U55:V55">add_point(U54,V54,$E$12,$E$13,$E$7,$E$8,$E$9)</f>
        <v>0</v>
      </c>
      <c r="V55" s="24">
        <v>3</v>
      </c>
    </row>
    <row r="56" spans="21:22" x14ac:dyDescent="0.55000000000000004">
      <c r="U56" s="24" cm="1">
        <f t="array" ref="U56:V56">add_point(U55,V55,$E$12,$E$13,$E$7,$E$8,$E$9)</f>
        <v>3</v>
      </c>
      <c r="V56" s="24">
        <v>1</v>
      </c>
    </row>
    <row r="57" spans="21:22" x14ac:dyDescent="0.55000000000000004">
      <c r="U57" s="24" cm="1">
        <f t="array" ref="U57:V57">add_point(U56,V56,$E$12,$E$13,$E$7,$E$8,$E$9)</f>
        <v>6</v>
      </c>
      <c r="V57" s="24">
        <v>1</v>
      </c>
    </row>
    <row r="58" spans="21:22" x14ac:dyDescent="0.55000000000000004">
      <c r="U58" s="24" cm="1">
        <f t="array" ref="U58:V58">add_point(U57,V57,$E$12,$E$13,$E$7,$E$8,$E$9)</f>
        <v>10</v>
      </c>
      <c r="V58" s="24">
        <v>4</v>
      </c>
    </row>
    <row r="59" spans="21:22" x14ac:dyDescent="0.55000000000000004">
      <c r="U59" s="24" cm="1">
        <f t="array" ref="U59:V59">add_point(U58,V58,$E$12,$E$13,$E$7,$E$8,$E$9)</f>
        <v>2</v>
      </c>
      <c r="V59" s="24">
        <v>10</v>
      </c>
    </row>
    <row r="60" spans="21:22" x14ac:dyDescent="0.55000000000000004">
      <c r="U60" s="24" cm="1">
        <f t="array" ref="U60:V60">add_point(U59,V59,$E$12,$E$13,$E$7,$E$8,$E$9)</f>
        <v>2</v>
      </c>
      <c r="V60" s="24">
        <v>1</v>
      </c>
    </row>
    <row r="61" spans="21:22" x14ac:dyDescent="0.55000000000000004">
      <c r="U61" s="24" cm="1">
        <f t="array" ref="U61:V61">add_point(U60,V60,$E$12,$E$13,$E$7,$E$8,$E$9)</f>
        <v>10</v>
      </c>
      <c r="V61" s="24">
        <v>7</v>
      </c>
    </row>
    <row r="62" spans="21:22" x14ac:dyDescent="0.55000000000000004">
      <c r="U62" s="24" cm="1">
        <f t="array" ref="U62:V62">add_point(U61,V61,$E$12,$E$13,$E$7,$E$8,$E$9)</f>
        <v>6</v>
      </c>
      <c r="V62" s="24">
        <v>10</v>
      </c>
    </row>
    <row r="63" spans="21:22" x14ac:dyDescent="0.55000000000000004">
      <c r="U63" s="24" cm="1">
        <f t="array" ref="U63:V63">add_point(U62,V62,$E$12,$E$13,$E$7,$E$8,$E$9)</f>
        <v>3</v>
      </c>
      <c r="V63" s="24">
        <v>10</v>
      </c>
    </row>
    <row r="64" spans="21:22" x14ac:dyDescent="0.55000000000000004">
      <c r="U64" s="24" cm="1">
        <f t="array" ref="U64:V64">add_point(U63,V63,$E$12,$E$13,$E$7,$E$8,$E$9)</f>
        <v>0</v>
      </c>
      <c r="V64" s="24">
        <v>8</v>
      </c>
    </row>
    <row r="65" spans="21:22" x14ac:dyDescent="0.55000000000000004">
      <c r="U65" s="24" cm="1">
        <f t="array" ref="U65:V65">add_point(U64,V64,$E$12,$E$13,$E$7,$E$8,$E$9)</f>
        <v>0</v>
      </c>
      <c r="V65" s="24">
        <v>0</v>
      </c>
    </row>
    <row r="66" spans="21:22" x14ac:dyDescent="0.55000000000000004">
      <c r="U66" s="24" cm="1">
        <f t="array" ref="U66:V66">add_point(U65,V65,$E$12,$E$13,$E$7,$E$8,$E$9)</f>
        <v>0</v>
      </c>
      <c r="V66" s="24">
        <v>3</v>
      </c>
    </row>
    <row r="67" spans="21:22" x14ac:dyDescent="0.55000000000000004">
      <c r="U67" s="24" cm="1">
        <f t="array" ref="U67:V67">add_point(U66,V66,$E$12,$E$13,$E$7,$E$8,$E$9)</f>
        <v>3</v>
      </c>
      <c r="V67" s="24">
        <v>1</v>
      </c>
    </row>
    <row r="68" spans="21:22" x14ac:dyDescent="0.55000000000000004">
      <c r="U68" s="24" cm="1">
        <f t="array" ref="U68:V68">add_point(U67,V67,$E$12,$E$13,$E$7,$E$8,$E$9)</f>
        <v>6</v>
      </c>
      <c r="V68" s="24">
        <v>1</v>
      </c>
    </row>
    <row r="69" spans="21:22" x14ac:dyDescent="0.55000000000000004">
      <c r="U69" s="24" cm="1">
        <f t="array" ref="U69:V69">add_point(U68,V68,$E$12,$E$13,$E$7,$E$8,$E$9)</f>
        <v>10</v>
      </c>
      <c r="V69" s="24">
        <v>4</v>
      </c>
    </row>
    <row r="70" spans="21:22" x14ac:dyDescent="0.55000000000000004">
      <c r="U70" s="24" cm="1">
        <f t="array" ref="U70:V70">add_point(U69,V69,$E$12,$E$13,$E$7,$E$8,$E$9)</f>
        <v>2</v>
      </c>
      <c r="V70" s="24">
        <v>10</v>
      </c>
    </row>
    <row r="71" spans="21:22" x14ac:dyDescent="0.55000000000000004">
      <c r="U71" s="24" cm="1">
        <f t="array" ref="U71:V71">add_point(U70,V70,$E$12,$E$13,$E$7,$E$8,$E$9)</f>
        <v>2</v>
      </c>
      <c r="V71" s="24">
        <v>1</v>
      </c>
    </row>
    <row r="72" spans="21:22" x14ac:dyDescent="0.55000000000000004">
      <c r="U72" s="24" cm="1">
        <f t="array" ref="U72:V72">add_point(U71,V71,$E$12,$E$13,$E$7,$E$8,$E$9)</f>
        <v>10</v>
      </c>
      <c r="V72" s="24">
        <v>7</v>
      </c>
    </row>
    <row r="73" spans="21:22" x14ac:dyDescent="0.55000000000000004">
      <c r="U73" s="24" cm="1">
        <f t="array" ref="U73:V73">add_point(U72,V72,$E$12,$E$13,$E$7,$E$8,$E$9)</f>
        <v>6</v>
      </c>
      <c r="V73" s="24">
        <v>10</v>
      </c>
    </row>
    <row r="74" spans="21:22" x14ac:dyDescent="0.55000000000000004">
      <c r="U74" s="24" cm="1">
        <f t="array" ref="U74:V74">add_point(U73,V73,$E$12,$E$13,$E$7,$E$8,$E$9)</f>
        <v>3</v>
      </c>
      <c r="V74" s="24">
        <v>10</v>
      </c>
    </row>
    <row r="75" spans="21:22" x14ac:dyDescent="0.55000000000000004">
      <c r="U75" s="24" cm="1">
        <f t="array" ref="U75:V75">add_point(U74,V74,$E$12,$E$13,$E$7,$E$8,$E$9)</f>
        <v>0</v>
      </c>
      <c r="V75" s="24">
        <v>8</v>
      </c>
    </row>
    <row r="76" spans="21:22" x14ac:dyDescent="0.55000000000000004">
      <c r="U76" s="24" cm="1">
        <f t="array" ref="U76:V76">add_point(U75,V75,$E$12,$E$13,$E$7,$E$8,$E$9)</f>
        <v>0</v>
      </c>
      <c r="V76" s="24">
        <v>0</v>
      </c>
    </row>
    <row r="77" spans="21:22" x14ac:dyDescent="0.55000000000000004">
      <c r="U77" s="24" cm="1">
        <f t="array" ref="U77:V77">add_point(U76,V76,$E$12,$E$13,$E$7,$E$8,$E$9)</f>
        <v>0</v>
      </c>
      <c r="V77" s="24">
        <v>3</v>
      </c>
    </row>
    <row r="78" spans="21:22" x14ac:dyDescent="0.55000000000000004">
      <c r="U78" s="24" cm="1">
        <f t="array" ref="U78:V78">add_point(U77,V77,$E$12,$E$13,$E$7,$E$8,$E$9)</f>
        <v>3</v>
      </c>
      <c r="V78" s="24">
        <v>1</v>
      </c>
    </row>
    <row r="79" spans="21:22" x14ac:dyDescent="0.55000000000000004">
      <c r="U79" s="24" cm="1">
        <f t="array" ref="U79:V79">add_point(U78,V78,$E$12,$E$13,$E$7,$E$8,$E$9)</f>
        <v>6</v>
      </c>
      <c r="V79" s="24">
        <v>1</v>
      </c>
    </row>
    <row r="80" spans="21:22" x14ac:dyDescent="0.55000000000000004">
      <c r="U80" s="24" cm="1">
        <f t="array" ref="U80:V80">add_point(U79,V79,$E$12,$E$13,$E$7,$E$8,$E$9)</f>
        <v>10</v>
      </c>
      <c r="V80" s="24">
        <v>4</v>
      </c>
    </row>
    <row r="81" spans="21:22" x14ac:dyDescent="0.55000000000000004">
      <c r="U81" s="24" cm="1">
        <f t="array" ref="U81:V81">add_point(U80,V80,$E$12,$E$13,$E$7,$E$8,$E$9)</f>
        <v>2</v>
      </c>
      <c r="V81" s="24">
        <v>10</v>
      </c>
    </row>
    <row r="82" spans="21:22" x14ac:dyDescent="0.55000000000000004">
      <c r="U82" s="24" cm="1">
        <f t="array" ref="U82:V82">add_point(U81,V81,$E$12,$E$13,$E$7,$E$8,$E$9)</f>
        <v>2</v>
      </c>
      <c r="V82" s="24">
        <v>1</v>
      </c>
    </row>
    <row r="83" spans="21:22" x14ac:dyDescent="0.55000000000000004">
      <c r="U83" s="24" cm="1">
        <f t="array" ref="U83:V83">add_point(U82,V82,$E$12,$E$13,$E$7,$E$8,$E$9)</f>
        <v>10</v>
      </c>
      <c r="V83" s="24">
        <v>7</v>
      </c>
    </row>
    <row r="84" spans="21:22" x14ac:dyDescent="0.55000000000000004">
      <c r="U84" s="24" cm="1">
        <f t="array" ref="U84:V84">add_point(U83,V83,$E$12,$E$13,$E$7,$E$8,$E$9)</f>
        <v>6</v>
      </c>
      <c r="V84" s="24">
        <v>10</v>
      </c>
    </row>
    <row r="85" spans="21:22" x14ac:dyDescent="0.55000000000000004">
      <c r="U85" s="24" cm="1">
        <f t="array" ref="U85:V85">add_point(U84,V84,$E$12,$E$13,$E$7,$E$8,$E$9)</f>
        <v>3</v>
      </c>
      <c r="V85" s="24">
        <v>10</v>
      </c>
    </row>
    <row r="86" spans="21:22" x14ac:dyDescent="0.55000000000000004">
      <c r="U86" s="24" cm="1">
        <f t="array" ref="U86:V86">add_point(U85,V85,$E$12,$E$13,$E$7,$E$8,$E$9)</f>
        <v>0</v>
      </c>
      <c r="V86" s="24">
        <v>8</v>
      </c>
    </row>
    <row r="87" spans="21:22" x14ac:dyDescent="0.55000000000000004">
      <c r="U87" s="24" cm="1">
        <f t="array" ref="U87:V87">add_point(U86,V86,$E$12,$E$13,$E$7,$E$8,$E$9)</f>
        <v>0</v>
      </c>
      <c r="V87" s="24">
        <v>0</v>
      </c>
    </row>
    <row r="88" spans="21:22" x14ac:dyDescent="0.55000000000000004">
      <c r="U88" s="24" cm="1">
        <f t="array" ref="U88:V88">add_point(U87,V87,$E$12,$E$13,$E$7,$E$8,$E$9)</f>
        <v>0</v>
      </c>
      <c r="V88" s="24">
        <v>3</v>
      </c>
    </row>
    <row r="89" spans="21:22" x14ac:dyDescent="0.55000000000000004">
      <c r="U89" s="24" cm="1">
        <f t="array" ref="U89:V89">add_point(U88,V88,$E$12,$E$13,$E$7,$E$8,$E$9)</f>
        <v>3</v>
      </c>
      <c r="V89" s="24">
        <v>1</v>
      </c>
    </row>
    <row r="90" spans="21:22" x14ac:dyDescent="0.55000000000000004">
      <c r="U90" s="24" cm="1">
        <f t="array" ref="U90:V90">add_point(U89,V89,$E$12,$E$13,$E$7,$E$8,$E$9)</f>
        <v>6</v>
      </c>
      <c r="V90" s="24">
        <v>1</v>
      </c>
    </row>
    <row r="91" spans="21:22" x14ac:dyDescent="0.55000000000000004">
      <c r="U91" s="24" cm="1">
        <f t="array" ref="U91:V91">add_point(U90,V90,$E$12,$E$13,$E$7,$E$8,$E$9)</f>
        <v>10</v>
      </c>
      <c r="V91" s="24">
        <v>4</v>
      </c>
    </row>
    <row r="92" spans="21:22" x14ac:dyDescent="0.55000000000000004">
      <c r="U92" s="24" cm="1">
        <f t="array" ref="U92:V92">add_point(U91,V91,$E$12,$E$13,$E$7,$E$8,$E$9)</f>
        <v>2</v>
      </c>
      <c r="V92" s="24">
        <v>10</v>
      </c>
    </row>
    <row r="93" spans="21:22" x14ac:dyDescent="0.55000000000000004">
      <c r="U93" s="24" cm="1">
        <f t="array" ref="U93:V93">add_point(U92,V92,$E$12,$E$13,$E$7,$E$8,$E$9)</f>
        <v>2</v>
      </c>
      <c r="V93" s="24">
        <v>1</v>
      </c>
    </row>
    <row r="94" spans="21:22" x14ac:dyDescent="0.55000000000000004">
      <c r="U94" s="24" cm="1">
        <f t="array" ref="U94:V94">add_point(U93,V93,$E$12,$E$13,$E$7,$E$8,$E$9)</f>
        <v>10</v>
      </c>
      <c r="V94" s="24">
        <v>7</v>
      </c>
    </row>
    <row r="95" spans="21:22" x14ac:dyDescent="0.55000000000000004">
      <c r="U95" s="24" cm="1">
        <f t="array" ref="U95:V95">add_point(U94,V94,$E$12,$E$13,$E$7,$E$8,$E$9)</f>
        <v>6</v>
      </c>
      <c r="V95" s="24">
        <v>10</v>
      </c>
    </row>
    <row r="96" spans="21:22" x14ac:dyDescent="0.55000000000000004">
      <c r="U96" s="24" cm="1">
        <f t="array" ref="U96:V96">add_point(U95,V95,$E$12,$E$13,$E$7,$E$8,$E$9)</f>
        <v>3</v>
      </c>
      <c r="V96" s="24">
        <v>10</v>
      </c>
    </row>
    <row r="97" spans="21:22" x14ac:dyDescent="0.55000000000000004">
      <c r="U97" s="24" cm="1">
        <f t="array" ref="U97:V97">add_point(U96,V96,$E$12,$E$13,$E$7,$E$8,$E$9)</f>
        <v>0</v>
      </c>
      <c r="V97" s="24">
        <v>8</v>
      </c>
    </row>
    <row r="98" spans="21:22" x14ac:dyDescent="0.55000000000000004">
      <c r="U98" s="24" cm="1">
        <f t="array" ref="U98:V98">add_point(U97,V97,$E$12,$E$13,$E$7,$E$8,$E$9)</f>
        <v>0</v>
      </c>
      <c r="V98" s="24">
        <v>0</v>
      </c>
    </row>
    <row r="99" spans="21:22" x14ac:dyDescent="0.55000000000000004">
      <c r="U99" s="24" cm="1">
        <f t="array" ref="U99:V99">add_point(U98,V98,$E$12,$E$13,$E$7,$E$8,$E$9)</f>
        <v>0</v>
      </c>
      <c r="V99" s="24">
        <v>3</v>
      </c>
    </row>
    <row r="100" spans="21:22" x14ac:dyDescent="0.55000000000000004">
      <c r="U100" s="24" cm="1">
        <f t="array" ref="U100:V100">add_point(U99,V99,$E$12,$E$13,$E$7,$E$8,$E$9)</f>
        <v>3</v>
      </c>
      <c r="V100" s="24">
        <v>1</v>
      </c>
    </row>
    <row r="101" spans="21:22" x14ac:dyDescent="0.55000000000000004">
      <c r="U101" s="24" cm="1">
        <f t="array" ref="U101:V101">add_point(U100,V100,$E$12,$E$13,$E$7,$E$8,$E$9)</f>
        <v>6</v>
      </c>
      <c r="V101" s="24">
        <v>1</v>
      </c>
    </row>
    <row r="102" spans="21:22" x14ac:dyDescent="0.55000000000000004">
      <c r="U102" s="24" cm="1">
        <f t="array" ref="U102:V102">add_point(U101,V101,$E$12,$E$13,$E$7,$E$8,$E$9)</f>
        <v>10</v>
      </c>
      <c r="V102" s="24">
        <v>4</v>
      </c>
    </row>
    <row r="103" spans="21:22" x14ac:dyDescent="0.55000000000000004">
      <c r="U103" s="24" cm="1">
        <f t="array" ref="U103:V103">add_point(U102,V102,$E$12,$E$13,$E$7,$E$8,$E$9)</f>
        <v>2</v>
      </c>
      <c r="V103" s="24">
        <v>10</v>
      </c>
    </row>
    <row r="104" spans="21:22" x14ac:dyDescent="0.55000000000000004">
      <c r="U104" s="24" cm="1">
        <f t="array" ref="U104:V104">add_point(U103,V103,$E$12,$E$13,$E$7,$E$8,$E$9)</f>
        <v>2</v>
      </c>
      <c r="V104" s="24">
        <v>1</v>
      </c>
    </row>
    <row r="105" spans="21:22" x14ac:dyDescent="0.55000000000000004">
      <c r="U105" s="24" cm="1">
        <f t="array" ref="U105:V105">add_point(U104,V104,$E$12,$E$13,$E$7,$E$8,$E$9)</f>
        <v>10</v>
      </c>
      <c r="V105" s="24">
        <v>7</v>
      </c>
    </row>
    <row r="106" spans="21:22" x14ac:dyDescent="0.55000000000000004">
      <c r="U106" s="24" cm="1">
        <f t="array" ref="U106:V106">add_point(U105,V105,$E$12,$E$13,$E$7,$E$8,$E$9)</f>
        <v>6</v>
      </c>
      <c r="V106" s="24">
        <v>10</v>
      </c>
    </row>
    <row r="107" spans="21:22" x14ac:dyDescent="0.55000000000000004">
      <c r="U107" s="24" cm="1">
        <f t="array" ref="U107:V107">add_point(U106,V106,$E$12,$E$13,$E$7,$E$8,$E$9)</f>
        <v>3</v>
      </c>
      <c r="V107" s="24">
        <v>10</v>
      </c>
    </row>
    <row r="108" spans="21:22" x14ac:dyDescent="0.55000000000000004">
      <c r="U108" s="24" cm="1">
        <f t="array" ref="U108:V108">add_point(U107,V107,$E$12,$E$13,$E$7,$E$8,$E$9)</f>
        <v>0</v>
      </c>
      <c r="V108" s="24">
        <v>8</v>
      </c>
    </row>
    <row r="109" spans="21:22" x14ac:dyDescent="0.55000000000000004">
      <c r="U109" s="24" cm="1">
        <f t="array" ref="U109:V109">add_point(U108,V108,$E$12,$E$13,$E$7,$E$8,$E$9)</f>
        <v>0</v>
      </c>
      <c r="V109" s="24">
        <v>0</v>
      </c>
    </row>
    <row r="110" spans="21:22" x14ac:dyDescent="0.55000000000000004">
      <c r="U110" s="24" cm="1">
        <f t="array" ref="U110:V110">add_point(U109,V109,$E$12,$E$13,$E$7,$E$8,$E$9)</f>
        <v>0</v>
      </c>
      <c r="V110" s="24">
        <v>3</v>
      </c>
    </row>
    <row r="111" spans="21:22" x14ac:dyDescent="0.55000000000000004">
      <c r="U111" s="24" cm="1">
        <f t="array" ref="U111:V111">add_point(U110,V110,$E$12,$E$13,$E$7,$E$8,$E$9)</f>
        <v>3</v>
      </c>
      <c r="V111" s="24">
        <v>1</v>
      </c>
    </row>
    <row r="112" spans="21:22" x14ac:dyDescent="0.55000000000000004">
      <c r="U112" s="24" cm="1">
        <f t="array" ref="U112:V112">add_point(U111,V111,$E$12,$E$13,$E$7,$E$8,$E$9)</f>
        <v>6</v>
      </c>
      <c r="V112" s="24">
        <v>1</v>
      </c>
    </row>
    <row r="113" spans="21:22" x14ac:dyDescent="0.55000000000000004">
      <c r="U113" s="24" cm="1">
        <f t="array" ref="U113:V113">add_point(U112,V112,$E$12,$E$13,$E$7,$E$8,$E$9)</f>
        <v>10</v>
      </c>
      <c r="V113">
        <v>4</v>
      </c>
    </row>
    <row r="114" spans="21:22" x14ac:dyDescent="0.55000000000000004">
      <c r="U114" s="24" cm="1">
        <f t="array" ref="U114:V114">add_point(U113,V113,$E$12,$E$13,$E$7,$E$8,$E$9)</f>
        <v>2</v>
      </c>
      <c r="V114">
        <v>10</v>
      </c>
    </row>
    <row r="115" spans="21:22" x14ac:dyDescent="0.55000000000000004">
      <c r="U115" s="24" cm="1">
        <f t="array" ref="U115:V115">add_point(U114,V114,$E$12,$E$13,$E$7,$E$8,$E$9)</f>
        <v>2</v>
      </c>
      <c r="V115">
        <v>1</v>
      </c>
    </row>
    <row r="116" spans="21:22" x14ac:dyDescent="0.55000000000000004">
      <c r="U116" s="24" cm="1">
        <f t="array" ref="U116:V116">add_point(U115,V115,$E$12,$E$13,$E$7,$E$8,$E$9)</f>
        <v>10</v>
      </c>
      <c r="V116">
        <v>7</v>
      </c>
    </row>
    <row r="117" spans="21:22" x14ac:dyDescent="0.55000000000000004">
      <c r="U117" s="24" cm="1">
        <f t="array" ref="U117:V117">add_point(U116,V116,$E$12,$E$13,$E$7,$E$8,$E$9)</f>
        <v>6</v>
      </c>
      <c r="V117">
        <v>10</v>
      </c>
    </row>
    <row r="118" spans="21:22" x14ac:dyDescent="0.55000000000000004">
      <c r="U118" s="24" cm="1">
        <f t="array" ref="U118:V118">add_point(U117,V117,$E$12,$E$13,$E$7,$E$8,$E$9)</f>
        <v>3</v>
      </c>
      <c r="V118">
        <v>10</v>
      </c>
    </row>
    <row r="119" spans="21:22" x14ac:dyDescent="0.55000000000000004">
      <c r="U119" s="24" cm="1">
        <f t="array" ref="U119:V119">add_point(U118,V118,$E$12,$E$13,$E$7,$E$8,$E$9)</f>
        <v>0</v>
      </c>
      <c r="V119">
        <v>8</v>
      </c>
    </row>
    <row r="120" spans="21:22" x14ac:dyDescent="0.55000000000000004">
      <c r="U120" s="24" cm="1">
        <f t="array" ref="U120:V120">add_point(U119,V119,$E$12,$E$13,$E$7,$E$8,$E$9)</f>
        <v>0</v>
      </c>
      <c r="V120">
        <v>0</v>
      </c>
    </row>
    <row r="121" spans="21:22" x14ac:dyDescent="0.55000000000000004">
      <c r="U121" s="24" cm="1">
        <f t="array" ref="U121:V121">add_point(U120,V120,$E$12,$E$13,$E$7,$E$8,$E$9)</f>
        <v>0</v>
      </c>
      <c r="V121">
        <v>3</v>
      </c>
    </row>
    <row r="122" spans="21:22" x14ac:dyDescent="0.55000000000000004">
      <c r="U122" s="24" cm="1">
        <f t="array" ref="U122:V122">add_point(U121,V121,$E$12,$E$13,$E$7,$E$8,$E$9)</f>
        <v>3</v>
      </c>
      <c r="V122">
        <v>1</v>
      </c>
    </row>
    <row r="123" spans="21:22" x14ac:dyDescent="0.55000000000000004">
      <c r="U123" s="24" cm="1">
        <f t="array" ref="U123:V123">add_point(U122,V122,$E$12,$E$13,$E$7,$E$8,$E$9)</f>
        <v>6</v>
      </c>
      <c r="V123">
        <v>1</v>
      </c>
    </row>
    <row r="124" spans="21:22" x14ac:dyDescent="0.55000000000000004">
      <c r="U124" s="24" cm="1">
        <f t="array" ref="U124:V124">add_point(U123,V123,$E$12,$E$13,$E$7,$E$8,$E$9)</f>
        <v>10</v>
      </c>
      <c r="V124">
        <v>4</v>
      </c>
    </row>
    <row r="125" spans="21:22" x14ac:dyDescent="0.55000000000000004">
      <c r="U125" s="24" cm="1">
        <f t="array" ref="U125:V125">add_point(U124,V124,$E$12,$E$13,$E$7,$E$8,$E$9)</f>
        <v>2</v>
      </c>
      <c r="V125">
        <v>10</v>
      </c>
    </row>
    <row r="126" spans="21:22" x14ac:dyDescent="0.55000000000000004">
      <c r="U126" s="24" cm="1">
        <f t="array" ref="U126:V126">add_point(U125,V125,$E$12,$E$13,$E$7,$E$8,$E$9)</f>
        <v>2</v>
      </c>
      <c r="V126">
        <v>1</v>
      </c>
    </row>
  </sheetData>
  <mergeCells count="7">
    <mergeCell ref="D2:M2"/>
    <mergeCell ref="C12:C13"/>
    <mergeCell ref="C9:D9"/>
    <mergeCell ref="C8:D8"/>
    <mergeCell ref="C7:D7"/>
    <mergeCell ref="F7:F8"/>
    <mergeCell ref="J5:L6"/>
  </mergeCells>
  <pageMargins left="0.7" right="0.7" top="0.78740157499999996" bottom="0.78740157499999996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9761-EC7A-429E-A016-E4136ECB1EB3}">
  <dimension ref="C3:AF105"/>
  <sheetViews>
    <sheetView showGridLines="0" tabSelected="1" zoomScale="98" workbookViewId="0"/>
  </sheetViews>
  <sheetFormatPr baseColWidth="10" defaultRowHeight="14.4" x14ac:dyDescent="0.55000000000000004"/>
  <cols>
    <col min="1" max="1" width="16.68359375" customWidth="1"/>
    <col min="2" max="2" width="6.7890625" customWidth="1"/>
    <col min="4" max="5" width="5.7890625" customWidth="1"/>
    <col min="6" max="11" width="6.7890625" customWidth="1"/>
    <col min="12" max="12" width="8.3125" customWidth="1"/>
    <col min="13" max="14" width="5.7890625" customWidth="1"/>
    <col min="18" max="27" width="3.5234375" hidden="1" customWidth="1"/>
    <col min="28" max="32" width="4.3125" hidden="1" customWidth="1"/>
    <col min="33" max="39" width="4.3125" customWidth="1"/>
  </cols>
  <sheetData>
    <row r="3" spans="3:31" x14ac:dyDescent="0.55000000000000004">
      <c r="H3" s="13" t="s">
        <v>2</v>
      </c>
      <c r="I3" s="14"/>
      <c r="J3" s="8">
        <v>3</v>
      </c>
      <c r="K3" s="7"/>
    </row>
    <row r="4" spans="3:31" x14ac:dyDescent="0.55000000000000004">
      <c r="H4" s="13" t="s">
        <v>3</v>
      </c>
      <c r="I4" s="14"/>
      <c r="J4" s="8">
        <v>9</v>
      </c>
      <c r="K4" s="7"/>
      <c r="R4">
        <f>J6</f>
        <v>0</v>
      </c>
      <c r="S4">
        <f>J7</f>
        <v>3</v>
      </c>
      <c r="U4" cm="1">
        <f t="array" aca="1" ref="U4:V6" ca="1">INDIRECT("R7:S"&amp;(6+D11))</f>
        <v>10</v>
      </c>
      <c r="V4">
        <f ca="1"/>
        <v>4</v>
      </c>
      <c r="X4" cm="1">
        <f t="array" aca="1" ref="X4:Y8" ca="1">INDIRECT("R7:S"&amp;(6+M11))</f>
        <v>10</v>
      </c>
      <c r="Y4">
        <f ca="1"/>
        <v>4</v>
      </c>
      <c r="AA4" cm="1">
        <f t="array" aca="1" ref="AA4:AB9" ca="1">INDIRECT("R"&amp;(6+D11)&amp;":S"&amp;(6+D11+M11))</f>
        <v>2</v>
      </c>
      <c r="AB4">
        <f ca="1"/>
        <v>1</v>
      </c>
      <c r="AD4" cm="1">
        <f t="array" aca="1" ref="AD4:AE7" ca="1">INDIRECT("R"&amp;(6+M11)&amp;":S"&amp;(6+D11+M11))</f>
        <v>6</v>
      </c>
      <c r="AE4">
        <f ca="1"/>
        <v>10</v>
      </c>
    </row>
    <row r="5" spans="3:31" x14ac:dyDescent="0.55000000000000004">
      <c r="H5" s="13" t="s">
        <v>0</v>
      </c>
      <c r="I5" s="14"/>
      <c r="J5" s="8">
        <v>11</v>
      </c>
      <c r="K5" s="7"/>
      <c r="R5" cm="1">
        <f t="array" ref="R5:S5">add_point(R4,S4,$J$6,$J$7,$J$3,$J$4,$J$5)</f>
        <v>3</v>
      </c>
      <c r="S5">
        <v>1</v>
      </c>
      <c r="U5">
        <f ca="1"/>
        <v>2</v>
      </c>
      <c r="V5">
        <f ca="1"/>
        <v>10</v>
      </c>
      <c r="X5">
        <f ca="1"/>
        <v>2</v>
      </c>
      <c r="Y5">
        <f ca="1"/>
        <v>10</v>
      </c>
      <c r="AA5">
        <f ca="1"/>
        <v>10</v>
      </c>
      <c r="AB5">
        <f ca="1"/>
        <v>7</v>
      </c>
      <c r="AD5">
        <f ca="1"/>
        <v>3</v>
      </c>
      <c r="AE5">
        <f ca="1"/>
        <v>10</v>
      </c>
    </row>
    <row r="6" spans="3:31" x14ac:dyDescent="0.55000000000000004">
      <c r="H6" s="38" t="s">
        <v>13</v>
      </c>
      <c r="I6" s="12" t="s">
        <v>10</v>
      </c>
      <c r="J6" s="8">
        <v>0</v>
      </c>
      <c r="K6" s="7"/>
      <c r="R6" cm="1">
        <f t="array" ref="R6:S6">add_point(R5,S5,$J$6,$J$7,$J$3,$J$4,$J$5)</f>
        <v>6</v>
      </c>
      <c r="S6">
        <v>1</v>
      </c>
      <c r="U6">
        <f ca="1"/>
        <v>2</v>
      </c>
      <c r="V6">
        <f ca="1"/>
        <v>1</v>
      </c>
      <c r="X6">
        <f ca="1"/>
        <v>2</v>
      </c>
      <c r="Y6">
        <f ca="1"/>
        <v>1</v>
      </c>
      <c r="AA6">
        <f ca="1"/>
        <v>6</v>
      </c>
      <c r="AB6">
        <f ca="1"/>
        <v>10</v>
      </c>
      <c r="AD6">
        <f ca="1"/>
        <v>0</v>
      </c>
      <c r="AE6">
        <f ca="1"/>
        <v>8</v>
      </c>
    </row>
    <row r="7" spans="3:31" x14ac:dyDescent="0.55000000000000004">
      <c r="H7" s="38"/>
      <c r="I7" s="12" t="s">
        <v>11</v>
      </c>
      <c r="J7" s="8">
        <v>3</v>
      </c>
      <c r="K7" s="7"/>
      <c r="R7" cm="1">
        <f t="array" ref="R7:S7">add_point(R6,S6,$J$6,$J$7,$J$3,$J$4,$J$5)</f>
        <v>10</v>
      </c>
      <c r="S7">
        <v>4</v>
      </c>
      <c r="X7">
        <f ca="1"/>
        <v>10</v>
      </c>
      <c r="Y7">
        <f ca="1"/>
        <v>7</v>
      </c>
      <c r="AA7">
        <f ca="1"/>
        <v>3</v>
      </c>
      <c r="AB7">
        <f ca="1"/>
        <v>10</v>
      </c>
      <c r="AD7">
        <f ca="1"/>
        <v>0</v>
      </c>
      <c r="AE7">
        <f ca="1"/>
        <v>0</v>
      </c>
    </row>
    <row r="8" spans="3:31" x14ac:dyDescent="0.55000000000000004">
      <c r="R8" cm="1">
        <f t="array" ref="R8:S8">add_point(R7,S7,$J$6,$J$7,$J$3,$J$4,$J$5)</f>
        <v>2</v>
      </c>
      <c r="S8">
        <v>10</v>
      </c>
      <c r="X8">
        <f ca="1"/>
        <v>6</v>
      </c>
      <c r="Y8">
        <f ca="1"/>
        <v>10</v>
      </c>
      <c r="AA8">
        <f ca="1"/>
        <v>0</v>
      </c>
      <c r="AB8">
        <f ca="1"/>
        <v>8</v>
      </c>
    </row>
    <row r="9" spans="3:31" x14ac:dyDescent="0.55000000000000004">
      <c r="R9" cm="1">
        <f t="array" ref="R9:S9">add_point(R8,S8,$J$6,$J$7,$J$3,$J$4,$J$5)</f>
        <v>2</v>
      </c>
      <c r="S9">
        <v>1</v>
      </c>
      <c r="AA9">
        <f ca="1"/>
        <v>0</v>
      </c>
      <c r="AB9">
        <f ca="1"/>
        <v>0</v>
      </c>
    </row>
    <row r="10" spans="3:31" x14ac:dyDescent="0.55000000000000004">
      <c r="R10" cm="1">
        <f t="array" ref="R10:S10">add_point(R9,S9,$J$6,$J$7,$J$3,$J$4,$J$5)</f>
        <v>10</v>
      </c>
      <c r="S10">
        <v>7</v>
      </c>
    </row>
    <row r="11" spans="3:31" x14ac:dyDescent="0.55000000000000004">
      <c r="C11" s="15" t="s">
        <v>2</v>
      </c>
      <c r="D11" s="39">
        <v>3</v>
      </c>
      <c r="E11" s="39"/>
      <c r="L11" s="15" t="s">
        <v>3</v>
      </c>
      <c r="M11" s="39">
        <v>5</v>
      </c>
      <c r="N11" s="39"/>
      <c r="R11" cm="1">
        <f t="array" ref="R11:S11">add_point(R10,S10,$J$6,$J$7,$J$3,$J$4,$J$5)</f>
        <v>6</v>
      </c>
      <c r="S11">
        <v>10</v>
      </c>
    </row>
    <row r="12" spans="3:31" x14ac:dyDescent="0.55000000000000004">
      <c r="C12" s="16" t="s">
        <v>14</v>
      </c>
      <c r="D12" s="12" cm="1">
        <f t="array" ref="D12:E12">mul_point(J6,J7,D11,J3,J4,J5)</f>
        <v>6</v>
      </c>
      <c r="E12" s="12">
        <v>1</v>
      </c>
      <c r="L12" s="16" t="s">
        <v>15</v>
      </c>
      <c r="M12" s="12" cm="1">
        <f t="array" ref="M12:N12">mul_point(J6,J7,M11,J3,J4,J5)</f>
        <v>2</v>
      </c>
      <c r="N12" s="12">
        <v>10</v>
      </c>
      <c r="R12" cm="1">
        <f t="array" ref="R12:S12">add_point(R11,S11,$J$6,$J$7,$J$3,$J$4,$J$5)</f>
        <v>3</v>
      </c>
      <c r="S12">
        <v>10</v>
      </c>
    </row>
    <row r="13" spans="3:31" x14ac:dyDescent="0.55000000000000004">
      <c r="H13" s="7"/>
      <c r="I13" s="7"/>
      <c r="R13" cm="1">
        <f t="array" ref="R13:S13">add_point(R12,S12,$J$6,$J$7,$J$3,$J$4,$J$5)</f>
        <v>0</v>
      </c>
      <c r="S13">
        <v>8</v>
      </c>
    </row>
    <row r="14" spans="3:31" x14ac:dyDescent="0.55000000000000004">
      <c r="H14" s="12" cm="1">
        <f t="array" ref="H14:I14">_xlfn.ANCHORARRAY(D12)</f>
        <v>6</v>
      </c>
      <c r="I14" s="12">
        <v>1</v>
      </c>
      <c r="J14" s="17" t="str">
        <f>"=A"</f>
        <v>=A</v>
      </c>
      <c r="R14" cm="1">
        <f t="array" ref="R14:S14">add_point(R13,S13,$J$6,$J$7,$J$3,$J$4,$J$5)</f>
        <v>0</v>
      </c>
      <c r="S14">
        <v>0</v>
      </c>
    </row>
    <row r="15" spans="3:31" x14ac:dyDescent="0.55000000000000004">
      <c r="H15" s="7"/>
      <c r="I15" s="7"/>
      <c r="R15" cm="1">
        <f t="array" ref="R15:S15">add_point(R14,S14,$J$6,$J$7,$J$3,$J$4,$J$5)</f>
        <v>0</v>
      </c>
      <c r="S15">
        <v>3</v>
      </c>
    </row>
    <row r="16" spans="3:31" x14ac:dyDescent="0.55000000000000004">
      <c r="H16" s="7"/>
      <c r="I16" s="7"/>
      <c r="R16" cm="1">
        <f t="array" ref="R16:S16">add_point(R15,S15,$J$6,$J$7,$J$3,$J$4,$J$5)</f>
        <v>3</v>
      </c>
      <c r="S16">
        <v>1</v>
      </c>
    </row>
    <row r="17" spans="3:19" x14ac:dyDescent="0.55000000000000004">
      <c r="G17" s="16" t="str">
        <f>"B="</f>
        <v>B=</v>
      </c>
      <c r="H17" s="12" cm="1">
        <f t="array" ref="H17:I17">_xlfn.ANCHORARRAY(M12)</f>
        <v>2</v>
      </c>
      <c r="I17" s="12">
        <v>10</v>
      </c>
      <c r="R17" cm="1">
        <f t="array" ref="R17:S17">add_point(R16,S16,$J$6,$J$7,$J$3,$J$4,$J$5)</f>
        <v>6</v>
      </c>
      <c r="S17">
        <v>1</v>
      </c>
    </row>
    <row r="18" spans="3:19" x14ac:dyDescent="0.55000000000000004">
      <c r="R18" cm="1">
        <f t="array" ref="R18:S18">add_point(R17,S17,$J$6,$J$7,$J$3,$J$4,$J$5)</f>
        <v>10</v>
      </c>
      <c r="S18">
        <v>4</v>
      </c>
    </row>
    <row r="19" spans="3:19" x14ac:dyDescent="0.55000000000000004">
      <c r="R19" cm="1">
        <f t="array" ref="R19:S19">add_point(R18,S18,$J$6,$J$7,$J$3,$J$4,$J$5)</f>
        <v>2</v>
      </c>
      <c r="S19">
        <v>10</v>
      </c>
    </row>
    <row r="20" spans="3:19" x14ac:dyDescent="0.55000000000000004">
      <c r="C20" s="16" t="s">
        <v>16</v>
      </c>
      <c r="D20" s="12" cm="1">
        <f t="array" ref="D20:E20">_xlfn.LET(_xlpm.aP,mul_point(J6,J7,D11,J3,J4,J5),add_point(H17,I17,INDEX(_xlpm.aP,1,1),INDEX(_xlpm.aP,1,2),J3,J4,J5))</f>
        <v>6</v>
      </c>
      <c r="E20" s="12">
        <v>10</v>
      </c>
      <c r="L20" s="17" t="s">
        <v>17</v>
      </c>
      <c r="M20" s="12" cm="1">
        <f t="array" ref="M20:N20">_xlfn.LET(_xlpm.aP,mul_point(J6,J7,M11,J3,J4,J5),add_point(H14,I14,INDEX(_xlpm.aP,1,1),INDEX(_xlpm.aP,1,2),J3,J4,J5))</f>
        <v>6</v>
      </c>
      <c r="N20" s="12">
        <v>10</v>
      </c>
      <c r="R20" cm="1">
        <f t="array" ref="R20:S20">add_point(R19,S19,$J$6,$J$7,$J$3,$J$4,$J$5)</f>
        <v>2</v>
      </c>
      <c r="S20">
        <v>1</v>
      </c>
    </row>
    <row r="21" spans="3:19" x14ac:dyDescent="0.55000000000000004">
      <c r="R21" cm="1">
        <f t="array" ref="R21:S21">add_point(R20,S20,$J$6,$J$7,$J$3,$J$4,$J$5)</f>
        <v>10</v>
      </c>
      <c r="S21">
        <v>7</v>
      </c>
    </row>
    <row r="22" spans="3:19" x14ac:dyDescent="0.55000000000000004">
      <c r="H22" s="37" t="str">
        <f>"(b+a)*G="&amp;(D11+M11)&amp;"G"</f>
        <v>(b+a)*G=8G</v>
      </c>
      <c r="I22" s="37"/>
      <c r="R22" cm="1">
        <f t="array" ref="R22:S22">add_point(R21,S21,$J$6,$J$7,$J$3,$J$4,$J$5)</f>
        <v>6</v>
      </c>
      <c r="S22">
        <v>10</v>
      </c>
    </row>
    <row r="23" spans="3:19" x14ac:dyDescent="0.55000000000000004">
      <c r="R23" cm="1">
        <f t="array" ref="R23:S23">add_point(R22,S22,$J$6,$J$7,$J$3,$J$4,$J$5)</f>
        <v>3</v>
      </c>
      <c r="S23">
        <v>10</v>
      </c>
    </row>
    <row r="24" spans="3:19" x14ac:dyDescent="0.55000000000000004">
      <c r="R24" cm="1">
        <f t="array" ref="R24:S24">add_point(R23,S23,$J$6,$J$7,$J$3,$J$4,$J$5)</f>
        <v>0</v>
      </c>
      <c r="S24">
        <v>8</v>
      </c>
    </row>
    <row r="25" spans="3:19" x14ac:dyDescent="0.55000000000000004">
      <c r="R25" cm="1">
        <f t="array" ref="R25:S25">add_point(R24,S24,$J$6,$J$7,$J$3,$J$4,$J$5)</f>
        <v>0</v>
      </c>
      <c r="S25">
        <v>0</v>
      </c>
    </row>
    <row r="26" spans="3:19" x14ac:dyDescent="0.55000000000000004">
      <c r="H26" s="12" cm="1">
        <f t="array" ref="H26:I26">IF(_xlfn.ANCHORARRAY(D20)=_xlfn.ANCHORARRAY(M20),_xlfn.ANCHORARRAY(D20),"")</f>
        <v>6</v>
      </c>
      <c r="I26" s="12">
        <v>10</v>
      </c>
      <c r="R26" cm="1">
        <f t="array" ref="R26:S26">add_point(R25,S25,$J$6,$J$7,$J$3,$J$4,$J$5)</f>
        <v>0</v>
      </c>
      <c r="S26">
        <v>3</v>
      </c>
    </row>
    <row r="27" spans="3:19" x14ac:dyDescent="0.55000000000000004">
      <c r="R27" cm="1">
        <f t="array" ref="R27:S27">add_point(R26,S26,$J$6,$J$7,$J$3,$J$4,$J$5)</f>
        <v>3</v>
      </c>
      <c r="S27">
        <v>1</v>
      </c>
    </row>
    <row r="28" spans="3:19" x14ac:dyDescent="0.55000000000000004">
      <c r="R28" cm="1">
        <f t="array" ref="R28:S28">add_point(R27,S27,$J$6,$J$7,$J$3,$J$4,$J$5)</f>
        <v>6</v>
      </c>
      <c r="S28">
        <v>1</v>
      </c>
    </row>
    <row r="29" spans="3:19" x14ac:dyDescent="0.55000000000000004">
      <c r="R29" cm="1">
        <f t="array" ref="R29:S29">add_point(R28,S28,$J$6,$J$7,$J$3,$J$4,$J$5)</f>
        <v>10</v>
      </c>
      <c r="S29">
        <v>4</v>
      </c>
    </row>
    <row r="30" spans="3:19" x14ac:dyDescent="0.55000000000000004">
      <c r="R30" cm="1">
        <f t="array" ref="R30:S30">add_point(R29,S29,$J$6,$J$7,$J$3,$J$4,$J$5)</f>
        <v>2</v>
      </c>
      <c r="S30">
        <v>10</v>
      </c>
    </row>
    <row r="31" spans="3:19" x14ac:dyDescent="0.55000000000000004">
      <c r="R31" cm="1">
        <f t="array" ref="R31:S31">add_point(R30,S30,$J$6,$J$7,$J$3,$J$4,$J$5)</f>
        <v>2</v>
      </c>
      <c r="S31">
        <v>1</v>
      </c>
    </row>
    <row r="32" spans="3:19" x14ac:dyDescent="0.55000000000000004">
      <c r="R32" cm="1">
        <f t="array" ref="R32:S32">add_point(R31,S31,$J$6,$J$7,$J$3,$J$4,$J$5)</f>
        <v>10</v>
      </c>
      <c r="S32">
        <v>7</v>
      </c>
    </row>
    <row r="33" spans="18:19" x14ac:dyDescent="0.55000000000000004">
      <c r="R33" cm="1">
        <f t="array" ref="R33:S33">add_point(R32,S32,$J$6,$J$7,$J$3,$J$4,$J$5)</f>
        <v>6</v>
      </c>
      <c r="S33">
        <v>10</v>
      </c>
    </row>
    <row r="34" spans="18:19" x14ac:dyDescent="0.55000000000000004">
      <c r="R34" cm="1">
        <f t="array" ref="R34:S34">add_point(R33,S33,$J$6,$J$7,$J$3,$J$4,$J$5)</f>
        <v>3</v>
      </c>
      <c r="S34">
        <v>10</v>
      </c>
    </row>
    <row r="35" spans="18:19" x14ac:dyDescent="0.55000000000000004">
      <c r="R35" cm="1">
        <f t="array" ref="R35:S35">add_point(R34,S34,$J$6,$J$7,$J$3,$J$4,$J$5)</f>
        <v>0</v>
      </c>
      <c r="S35">
        <v>8</v>
      </c>
    </row>
    <row r="36" spans="18:19" x14ac:dyDescent="0.55000000000000004">
      <c r="R36" cm="1">
        <f t="array" ref="R36:S36">add_point(R35,S35,$J$6,$J$7,$J$3,$J$4,$J$5)</f>
        <v>0</v>
      </c>
      <c r="S36">
        <v>0</v>
      </c>
    </row>
    <row r="37" spans="18:19" x14ac:dyDescent="0.55000000000000004">
      <c r="R37" cm="1">
        <f t="array" ref="R37:S37">add_point(R36,S36,$J$6,$J$7,$J$3,$J$4,$J$5)</f>
        <v>0</v>
      </c>
      <c r="S37">
        <v>3</v>
      </c>
    </row>
    <row r="38" spans="18:19" x14ac:dyDescent="0.55000000000000004">
      <c r="R38" cm="1">
        <f t="array" ref="R38:S38">add_point(R37,S37,$J$6,$J$7,$J$3,$J$4,$J$5)</f>
        <v>3</v>
      </c>
      <c r="S38">
        <v>1</v>
      </c>
    </row>
    <row r="39" spans="18:19" x14ac:dyDescent="0.55000000000000004">
      <c r="R39" cm="1">
        <f t="array" ref="R39:S39">add_point(R38,S38,$J$6,$J$7,$J$3,$J$4,$J$5)</f>
        <v>6</v>
      </c>
      <c r="S39">
        <v>1</v>
      </c>
    </row>
    <row r="40" spans="18:19" x14ac:dyDescent="0.55000000000000004">
      <c r="R40" cm="1">
        <f t="array" ref="R40:S40">add_point(R39,S39,$J$6,$J$7,$J$3,$J$4,$J$5)</f>
        <v>10</v>
      </c>
      <c r="S40">
        <v>4</v>
      </c>
    </row>
    <row r="41" spans="18:19" x14ac:dyDescent="0.55000000000000004">
      <c r="R41" cm="1">
        <f t="array" ref="R41:S41">add_point(R40,S40,$J$6,$J$7,$J$3,$J$4,$J$5)</f>
        <v>2</v>
      </c>
      <c r="S41">
        <v>10</v>
      </c>
    </row>
    <row r="42" spans="18:19" x14ac:dyDescent="0.55000000000000004">
      <c r="R42" cm="1">
        <f t="array" ref="R42:S42">add_point(R41,S41,$J$6,$J$7,$J$3,$J$4,$J$5)</f>
        <v>2</v>
      </c>
      <c r="S42">
        <v>1</v>
      </c>
    </row>
    <row r="43" spans="18:19" x14ac:dyDescent="0.55000000000000004">
      <c r="R43" cm="1">
        <f t="array" ref="R43:S43">add_point(R42,S42,$J$6,$J$7,$J$3,$J$4,$J$5)</f>
        <v>10</v>
      </c>
      <c r="S43">
        <v>7</v>
      </c>
    </row>
    <row r="44" spans="18:19" x14ac:dyDescent="0.55000000000000004">
      <c r="R44" cm="1">
        <f t="array" ref="R44:S44">add_point(R43,S43,$J$6,$J$7,$J$3,$J$4,$J$5)</f>
        <v>6</v>
      </c>
      <c r="S44">
        <v>10</v>
      </c>
    </row>
    <row r="45" spans="18:19" x14ac:dyDescent="0.55000000000000004">
      <c r="R45" cm="1">
        <f t="array" ref="R45:S45">add_point(R44,S44,$J$6,$J$7,$J$3,$J$4,$J$5)</f>
        <v>3</v>
      </c>
      <c r="S45">
        <v>10</v>
      </c>
    </row>
    <row r="46" spans="18:19" x14ac:dyDescent="0.55000000000000004">
      <c r="R46" cm="1">
        <f t="array" ref="R46:S46">add_point(R45,S45,$J$6,$J$7,$J$3,$J$4,$J$5)</f>
        <v>0</v>
      </c>
      <c r="S46">
        <v>8</v>
      </c>
    </row>
    <row r="47" spans="18:19" x14ac:dyDescent="0.55000000000000004">
      <c r="R47" cm="1">
        <f t="array" ref="R47:S47">add_point(R46,S46,$J$6,$J$7,$J$3,$J$4,$J$5)</f>
        <v>0</v>
      </c>
      <c r="S47">
        <v>0</v>
      </c>
    </row>
    <row r="48" spans="18:19" x14ac:dyDescent="0.55000000000000004">
      <c r="R48" cm="1">
        <f t="array" ref="R48:S48">add_point(R47,S47,$J$6,$J$7,$J$3,$J$4,$J$5)</f>
        <v>0</v>
      </c>
      <c r="S48">
        <v>3</v>
      </c>
    </row>
    <row r="49" spans="18:19" x14ac:dyDescent="0.55000000000000004">
      <c r="R49" cm="1">
        <f t="array" ref="R49:S49">add_point(R48,S48,$J$6,$J$7,$J$3,$J$4,$J$5)</f>
        <v>3</v>
      </c>
      <c r="S49">
        <v>1</v>
      </c>
    </row>
    <row r="50" spans="18:19" x14ac:dyDescent="0.55000000000000004">
      <c r="R50" cm="1">
        <f t="array" ref="R50:S50">add_point(R49,S49,$J$6,$J$7,$J$3,$J$4,$J$5)</f>
        <v>6</v>
      </c>
      <c r="S50">
        <v>1</v>
      </c>
    </row>
    <row r="51" spans="18:19" x14ac:dyDescent="0.55000000000000004">
      <c r="R51" cm="1">
        <f t="array" ref="R51:S51">add_point(R50,S50,$J$6,$J$7,$J$3,$J$4,$J$5)</f>
        <v>10</v>
      </c>
      <c r="S51">
        <v>4</v>
      </c>
    </row>
    <row r="52" spans="18:19" x14ac:dyDescent="0.55000000000000004">
      <c r="R52" cm="1">
        <f t="array" ref="R52:S52">add_point(R51,S51,$J$6,$J$7,$J$3,$J$4,$J$5)</f>
        <v>2</v>
      </c>
      <c r="S52">
        <v>10</v>
      </c>
    </row>
    <row r="53" spans="18:19" x14ac:dyDescent="0.55000000000000004">
      <c r="R53" cm="1">
        <f t="array" ref="R53:S53">add_point(R52,S52,$J$6,$J$7,$J$3,$J$4,$J$5)</f>
        <v>2</v>
      </c>
      <c r="S53">
        <v>1</v>
      </c>
    </row>
    <row r="54" spans="18:19" x14ac:dyDescent="0.55000000000000004">
      <c r="R54" cm="1">
        <f t="array" ref="R54:S54">add_point(R53,S53,$J$6,$J$7,$J$3,$J$4,$J$5)</f>
        <v>10</v>
      </c>
      <c r="S54">
        <v>7</v>
      </c>
    </row>
    <row r="55" spans="18:19" x14ac:dyDescent="0.55000000000000004">
      <c r="R55" cm="1">
        <f t="array" ref="R55:S55">add_point(R54,S54,$J$6,$J$7,$J$3,$J$4,$J$5)</f>
        <v>6</v>
      </c>
      <c r="S55">
        <v>10</v>
      </c>
    </row>
    <row r="56" spans="18:19" x14ac:dyDescent="0.55000000000000004">
      <c r="R56" cm="1">
        <f t="array" ref="R56:S56">add_point(R55,S55,$J$6,$J$7,$J$3,$J$4,$J$5)</f>
        <v>3</v>
      </c>
      <c r="S56">
        <v>10</v>
      </c>
    </row>
    <row r="57" spans="18:19" x14ac:dyDescent="0.55000000000000004">
      <c r="R57" cm="1">
        <f t="array" ref="R57:S57">add_point(R56,S56,$J$6,$J$7,$J$3,$J$4,$J$5)</f>
        <v>0</v>
      </c>
      <c r="S57">
        <v>8</v>
      </c>
    </row>
    <row r="58" spans="18:19" x14ac:dyDescent="0.55000000000000004">
      <c r="R58" cm="1">
        <f t="array" ref="R58:S58">add_point(R57,S57,$J$6,$J$7,$J$3,$J$4,$J$5)</f>
        <v>0</v>
      </c>
      <c r="S58">
        <v>0</v>
      </c>
    </row>
    <row r="59" spans="18:19" x14ac:dyDescent="0.55000000000000004">
      <c r="R59" cm="1">
        <f t="array" ref="R59:S59">add_point(R58,S58,$J$6,$J$7,$J$3,$J$4,$J$5)</f>
        <v>0</v>
      </c>
      <c r="S59">
        <v>3</v>
      </c>
    </row>
    <row r="60" spans="18:19" x14ac:dyDescent="0.55000000000000004">
      <c r="R60" cm="1">
        <f t="array" ref="R60:S60">add_point(R59,S59,$J$6,$J$7,$J$3,$J$4,$J$5)</f>
        <v>3</v>
      </c>
      <c r="S60">
        <v>1</v>
      </c>
    </row>
    <row r="61" spans="18:19" x14ac:dyDescent="0.55000000000000004">
      <c r="R61" cm="1">
        <f t="array" ref="R61:S61">add_point(R60,S60,$J$6,$J$7,$J$3,$J$4,$J$5)</f>
        <v>6</v>
      </c>
      <c r="S61">
        <v>1</v>
      </c>
    </row>
    <row r="62" spans="18:19" x14ac:dyDescent="0.55000000000000004">
      <c r="R62" cm="1">
        <f t="array" ref="R62:S62">add_point(R61,S61,$J$6,$J$7,$J$3,$J$4,$J$5)</f>
        <v>10</v>
      </c>
      <c r="S62">
        <v>4</v>
      </c>
    </row>
    <row r="63" spans="18:19" x14ac:dyDescent="0.55000000000000004">
      <c r="R63" cm="1">
        <f t="array" ref="R63:S63">add_point(R62,S62,$J$6,$J$7,$J$3,$J$4,$J$5)</f>
        <v>2</v>
      </c>
      <c r="S63">
        <v>10</v>
      </c>
    </row>
    <row r="64" spans="18:19" x14ac:dyDescent="0.55000000000000004">
      <c r="R64" cm="1">
        <f t="array" ref="R64:S64">add_point(R63,S63,$J$6,$J$7,$J$3,$J$4,$J$5)</f>
        <v>2</v>
      </c>
      <c r="S64">
        <v>1</v>
      </c>
    </row>
    <row r="65" spans="18:19" x14ac:dyDescent="0.55000000000000004">
      <c r="R65" cm="1">
        <f t="array" ref="R65:S65">add_point(R64,S64,$J$6,$J$7,$J$3,$J$4,$J$5)</f>
        <v>10</v>
      </c>
      <c r="S65">
        <v>7</v>
      </c>
    </row>
    <row r="66" spans="18:19" x14ac:dyDescent="0.55000000000000004">
      <c r="R66" cm="1">
        <f t="array" ref="R66:S66">add_point(R65,S65,$J$6,$J$7,$J$3,$J$4,$J$5)</f>
        <v>6</v>
      </c>
      <c r="S66">
        <v>10</v>
      </c>
    </row>
    <row r="67" spans="18:19" x14ac:dyDescent="0.55000000000000004">
      <c r="R67" cm="1">
        <f t="array" ref="R67:S67">add_point(R66,S66,$J$6,$J$7,$J$3,$J$4,$J$5)</f>
        <v>3</v>
      </c>
      <c r="S67">
        <v>10</v>
      </c>
    </row>
    <row r="68" spans="18:19" x14ac:dyDescent="0.55000000000000004">
      <c r="R68" cm="1">
        <f t="array" ref="R68:S68">add_point(R67,S67,$J$6,$J$7,$J$3,$J$4,$J$5)</f>
        <v>0</v>
      </c>
      <c r="S68">
        <v>8</v>
      </c>
    </row>
    <row r="69" spans="18:19" x14ac:dyDescent="0.55000000000000004">
      <c r="R69" cm="1">
        <f t="array" ref="R69:S69">add_point(R68,S68,$J$6,$J$7,$J$3,$J$4,$J$5)</f>
        <v>0</v>
      </c>
      <c r="S69">
        <v>0</v>
      </c>
    </row>
    <row r="70" spans="18:19" x14ac:dyDescent="0.55000000000000004">
      <c r="R70" cm="1">
        <f t="array" ref="R70:S70">add_point(R69,S69,$J$6,$J$7,$J$3,$J$4,$J$5)</f>
        <v>0</v>
      </c>
      <c r="S70">
        <v>3</v>
      </c>
    </row>
    <row r="71" spans="18:19" x14ac:dyDescent="0.55000000000000004">
      <c r="R71" cm="1">
        <f t="array" ref="R71:S71">add_point(R70,S70,$J$6,$J$7,$J$3,$J$4,$J$5)</f>
        <v>3</v>
      </c>
      <c r="S71">
        <v>1</v>
      </c>
    </row>
    <row r="72" spans="18:19" x14ac:dyDescent="0.55000000000000004">
      <c r="R72" cm="1">
        <f t="array" ref="R72:S72">add_point(R71,S71,$J$6,$J$7,$J$3,$J$4,$J$5)</f>
        <v>6</v>
      </c>
      <c r="S72">
        <v>1</v>
      </c>
    </row>
    <row r="73" spans="18:19" x14ac:dyDescent="0.55000000000000004">
      <c r="R73" cm="1">
        <f t="array" ref="R73:S73">add_point(R72,S72,$J$6,$J$7,$J$3,$J$4,$J$5)</f>
        <v>10</v>
      </c>
      <c r="S73">
        <v>4</v>
      </c>
    </row>
    <row r="74" spans="18:19" x14ac:dyDescent="0.55000000000000004">
      <c r="R74" cm="1">
        <f t="array" ref="R74:S74">add_point(R73,S73,$J$6,$J$7,$J$3,$J$4,$J$5)</f>
        <v>2</v>
      </c>
      <c r="S74">
        <v>10</v>
      </c>
    </row>
    <row r="75" spans="18:19" x14ac:dyDescent="0.55000000000000004">
      <c r="R75" cm="1">
        <f t="array" ref="R75:S75">add_point(R74,S74,$J$6,$J$7,$J$3,$J$4,$J$5)</f>
        <v>2</v>
      </c>
      <c r="S75">
        <v>1</v>
      </c>
    </row>
    <row r="76" spans="18:19" x14ac:dyDescent="0.55000000000000004">
      <c r="R76" cm="1">
        <f t="array" ref="R76:S76">add_point(R75,S75,$J$6,$J$7,$J$3,$J$4,$J$5)</f>
        <v>10</v>
      </c>
      <c r="S76">
        <v>7</v>
      </c>
    </row>
    <row r="77" spans="18:19" x14ac:dyDescent="0.55000000000000004">
      <c r="R77" cm="1">
        <f t="array" ref="R77:S77">add_point(R76,S76,$J$6,$J$7,$J$3,$J$4,$J$5)</f>
        <v>6</v>
      </c>
      <c r="S77">
        <v>10</v>
      </c>
    </row>
    <row r="78" spans="18:19" x14ac:dyDescent="0.55000000000000004">
      <c r="R78" cm="1">
        <f t="array" ref="R78:S78">add_point(R77,S77,$J$6,$J$7,$J$3,$J$4,$J$5)</f>
        <v>3</v>
      </c>
      <c r="S78">
        <v>10</v>
      </c>
    </row>
    <row r="79" spans="18:19" x14ac:dyDescent="0.55000000000000004">
      <c r="R79" cm="1">
        <f t="array" ref="R79:S79">add_point(R78,S78,$J$6,$J$7,$J$3,$J$4,$J$5)</f>
        <v>0</v>
      </c>
      <c r="S79">
        <v>8</v>
      </c>
    </row>
    <row r="80" spans="18:19" x14ac:dyDescent="0.55000000000000004">
      <c r="R80" cm="1">
        <f t="array" ref="R80:S80">add_point(R79,S79,$J$6,$J$7,$J$3,$J$4,$J$5)</f>
        <v>0</v>
      </c>
      <c r="S80">
        <v>0</v>
      </c>
    </row>
    <row r="81" spans="18:19" x14ac:dyDescent="0.55000000000000004">
      <c r="R81" cm="1">
        <f t="array" ref="R81:S81">add_point(R80,S80,$J$6,$J$7,$J$3,$J$4,$J$5)</f>
        <v>0</v>
      </c>
      <c r="S81">
        <v>3</v>
      </c>
    </row>
    <row r="82" spans="18:19" x14ac:dyDescent="0.55000000000000004">
      <c r="R82" cm="1">
        <f t="array" ref="R82:S82">add_point(R81,S81,$J$6,$J$7,$J$3,$J$4,$J$5)</f>
        <v>3</v>
      </c>
      <c r="S82">
        <v>1</v>
      </c>
    </row>
    <row r="83" spans="18:19" x14ac:dyDescent="0.55000000000000004">
      <c r="R83" cm="1">
        <f t="array" ref="R83:S83">add_point(R82,S82,$J$6,$J$7,$J$3,$J$4,$J$5)</f>
        <v>6</v>
      </c>
      <c r="S83">
        <v>1</v>
      </c>
    </row>
    <row r="84" spans="18:19" x14ac:dyDescent="0.55000000000000004">
      <c r="R84" cm="1">
        <f t="array" ref="R84:S84">add_point(R83,S83,$J$6,$J$7,$J$3,$J$4,$J$5)</f>
        <v>10</v>
      </c>
      <c r="S84">
        <v>4</v>
      </c>
    </row>
    <row r="85" spans="18:19" x14ac:dyDescent="0.55000000000000004">
      <c r="R85" cm="1">
        <f t="array" ref="R85:S85">add_point(R84,S84,$J$6,$J$7,$J$3,$J$4,$J$5)</f>
        <v>2</v>
      </c>
      <c r="S85">
        <v>10</v>
      </c>
    </row>
    <row r="86" spans="18:19" x14ac:dyDescent="0.55000000000000004">
      <c r="R86" cm="1">
        <f t="array" ref="R86:S86">add_point(R85,S85,$J$6,$J$7,$J$3,$J$4,$J$5)</f>
        <v>2</v>
      </c>
      <c r="S86">
        <v>1</v>
      </c>
    </row>
    <row r="87" spans="18:19" x14ac:dyDescent="0.55000000000000004">
      <c r="R87" cm="1">
        <f t="array" ref="R87:S87">add_point(R86,S86,$J$6,$J$7,$J$3,$J$4,$J$5)</f>
        <v>10</v>
      </c>
      <c r="S87">
        <v>7</v>
      </c>
    </row>
    <row r="88" spans="18:19" x14ac:dyDescent="0.55000000000000004">
      <c r="R88" cm="1">
        <f t="array" ref="R88:S88">add_point(R87,S87,$J$6,$J$7,$J$3,$J$4,$J$5)</f>
        <v>6</v>
      </c>
      <c r="S88">
        <v>10</v>
      </c>
    </row>
    <row r="89" spans="18:19" x14ac:dyDescent="0.55000000000000004">
      <c r="R89" cm="1">
        <f t="array" ref="R89:S89">add_point(R88,S88,$J$6,$J$7,$J$3,$J$4,$J$5)</f>
        <v>3</v>
      </c>
      <c r="S89">
        <v>10</v>
      </c>
    </row>
    <row r="90" spans="18:19" x14ac:dyDescent="0.55000000000000004">
      <c r="R90" cm="1">
        <f t="array" ref="R90:S90">add_point(R89,S89,$J$6,$J$7,$J$3,$J$4,$J$5)</f>
        <v>0</v>
      </c>
      <c r="S90">
        <v>8</v>
      </c>
    </row>
    <row r="91" spans="18:19" x14ac:dyDescent="0.55000000000000004">
      <c r="R91" cm="1">
        <f t="array" ref="R91:S91">add_point(R90,S90,$J$6,$J$7,$J$3,$J$4,$J$5)</f>
        <v>0</v>
      </c>
      <c r="S91">
        <v>0</v>
      </c>
    </row>
    <row r="92" spans="18:19" x14ac:dyDescent="0.55000000000000004">
      <c r="R92" cm="1">
        <f t="array" ref="R92:S92">add_point(R91,S91,$J$6,$J$7,$J$3,$J$4,$J$5)</f>
        <v>0</v>
      </c>
      <c r="S92">
        <v>3</v>
      </c>
    </row>
    <row r="93" spans="18:19" x14ac:dyDescent="0.55000000000000004">
      <c r="R93" cm="1">
        <f t="array" ref="R93:S93">add_point(R92,S92,$J$6,$J$7,$J$3,$J$4,$J$5)</f>
        <v>3</v>
      </c>
      <c r="S93">
        <v>1</v>
      </c>
    </row>
    <row r="94" spans="18:19" x14ac:dyDescent="0.55000000000000004">
      <c r="R94" cm="1">
        <f t="array" ref="R94:S94">add_point(R93,S93,$J$6,$J$7,$J$3,$J$4,$J$5)</f>
        <v>6</v>
      </c>
      <c r="S94">
        <v>1</v>
      </c>
    </row>
    <row r="95" spans="18:19" x14ac:dyDescent="0.55000000000000004">
      <c r="R95" cm="1">
        <f t="array" ref="R95:S95">add_point(R94,S94,$J$6,$J$7,$J$3,$J$4,$J$5)</f>
        <v>10</v>
      </c>
      <c r="S95">
        <v>4</v>
      </c>
    </row>
    <row r="96" spans="18:19" x14ac:dyDescent="0.55000000000000004">
      <c r="R96" cm="1">
        <f t="array" ref="R96:S96">add_point(R95,S95,$J$6,$J$7,$J$3,$J$4,$J$5)</f>
        <v>2</v>
      </c>
      <c r="S96">
        <v>10</v>
      </c>
    </row>
    <row r="97" spans="18:19" x14ac:dyDescent="0.55000000000000004">
      <c r="R97" cm="1">
        <f t="array" ref="R97:S97">add_point(R96,S96,$J$6,$J$7,$J$3,$J$4,$J$5)</f>
        <v>2</v>
      </c>
      <c r="S97">
        <v>1</v>
      </c>
    </row>
    <row r="98" spans="18:19" x14ac:dyDescent="0.55000000000000004">
      <c r="R98" cm="1">
        <f t="array" ref="R98:S98">add_point(R97,S97,$J$6,$J$7,$J$3,$J$4,$J$5)</f>
        <v>10</v>
      </c>
      <c r="S98">
        <v>7</v>
      </c>
    </row>
    <row r="99" spans="18:19" x14ac:dyDescent="0.55000000000000004">
      <c r="R99" cm="1">
        <f t="array" ref="R99:S99">add_point(R98,S98,$J$6,$J$7,$J$3,$J$4,$J$5)</f>
        <v>6</v>
      </c>
      <c r="S99">
        <v>10</v>
      </c>
    </row>
    <row r="100" spans="18:19" x14ac:dyDescent="0.55000000000000004">
      <c r="R100" cm="1">
        <f t="array" ref="R100:S100">add_point(R99,S99,$J$6,$J$7,$J$3,$J$4,$J$5)</f>
        <v>3</v>
      </c>
      <c r="S100">
        <v>10</v>
      </c>
    </row>
    <row r="101" spans="18:19" x14ac:dyDescent="0.55000000000000004">
      <c r="R101" cm="1">
        <f t="array" ref="R101:S101">add_point(R100,S100,$J$6,$J$7,$J$3,$J$4,$J$5)</f>
        <v>0</v>
      </c>
      <c r="S101">
        <v>8</v>
      </c>
    </row>
    <row r="102" spans="18:19" x14ac:dyDescent="0.55000000000000004">
      <c r="R102" cm="1">
        <f t="array" ref="R102:S102">add_point(R101,S101,$J$6,$J$7,$J$3,$J$4,$J$5)</f>
        <v>0</v>
      </c>
      <c r="S102">
        <v>0</v>
      </c>
    </row>
    <row r="103" spans="18:19" x14ac:dyDescent="0.55000000000000004">
      <c r="R103" cm="1">
        <f t="array" ref="R103:S103">add_point(R102,S102,$J$6,$J$7,$J$3,$J$4,$J$5)</f>
        <v>0</v>
      </c>
      <c r="S103">
        <v>3</v>
      </c>
    </row>
    <row r="104" spans="18:19" x14ac:dyDescent="0.55000000000000004">
      <c r="R104" cm="1">
        <f t="array" ref="R104:S104">add_point(R103,S103,$J$6,$J$7,$J$3,$J$4,$J$5)</f>
        <v>3</v>
      </c>
      <c r="S104">
        <v>1</v>
      </c>
    </row>
    <row r="105" spans="18:19" x14ac:dyDescent="0.55000000000000004">
      <c r="R105" cm="1">
        <f t="array" ref="R105:S105">add_point(R104,S104,$J$6,$J$7,$J$3,$J$4,$J$5)</f>
        <v>6</v>
      </c>
      <c r="S105">
        <v>1</v>
      </c>
    </row>
  </sheetData>
  <mergeCells count="4">
    <mergeCell ref="H22:I22"/>
    <mergeCell ref="H6:H7"/>
    <mergeCell ref="D11:E11"/>
    <mergeCell ref="M11:N11"/>
  </mergeCells>
  <dataValidations count="1">
    <dataValidation type="whole" showInputMessage="1" showErrorMessage="1" sqref="D11:E11 M11:N11" xr:uid="{14AE549D-CD14-45A5-9AC3-ED768713F9C4}">
      <formula1>1</formula1>
      <formula2>100</formula2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Exponent_Table</vt:lpstr>
      <vt:lpstr>Classic DH</vt:lpstr>
      <vt:lpstr>Elliptic Curve</vt:lpstr>
      <vt:lpstr>ECDH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 Wambach</dc:creator>
  <cp:lastModifiedBy>Tim  Wambach</cp:lastModifiedBy>
  <dcterms:created xsi:type="dcterms:W3CDTF">2024-09-23T17:56:11Z</dcterms:created>
  <dcterms:modified xsi:type="dcterms:W3CDTF">2026-07-31T10:40:39Z</dcterms:modified>
</cp:coreProperties>
</file>